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5-09-16b - ZS Bílina -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'2025-09-16b - ZS Bílina -...'!$C$118:$K$186</definedName>
    <definedName name="_xlnm.Print_Area" localSheetId="1">'2025-09-16b - ZS Bílina -...'!$C$4:$J$76,'2025-09-16b - ZS Bílina -...'!$C$108:$K$186</definedName>
    <definedName name="_xlnm.Print_Titles" localSheetId="1">'2025-09-16b - ZS Bílina -...'!$118:$118</definedName>
  </definedNames>
  <calcPr/>
</workbook>
</file>

<file path=xl/calcChain.xml><?xml version="1.0" encoding="utf-8"?>
<calcChain xmlns="http://schemas.openxmlformats.org/spreadsheetml/2006/main">
  <c i="2" l="1" r="J120"/>
  <c i="1" r="AX95"/>
  <c i="2" r="J35"/>
  <c r="J34"/>
  <c i="1" r="AY95"/>
  <c i="2" r="J33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0"/>
  <c r="BH150"/>
  <c r="BG150"/>
  <c r="BF150"/>
  <c r="T150"/>
  <c r="R150"/>
  <c r="P150"/>
  <c r="BI147"/>
  <c r="BH147"/>
  <c r="BG147"/>
  <c r="BF147"/>
  <c r="T147"/>
  <c r="T146"/>
  <c r="R147"/>
  <c r="R146"/>
  <c r="P147"/>
  <c r="P146"/>
  <c r="BI144"/>
  <c r="BH144"/>
  <c r="BG144"/>
  <c r="BF144"/>
  <c r="T144"/>
  <c r="T143"/>
  <c r="R144"/>
  <c r="R143"/>
  <c r="P144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95"/>
  <c r="F113"/>
  <c r="E111"/>
  <c r="F87"/>
  <c r="E85"/>
  <c r="J22"/>
  <c r="E22"/>
  <c r="J116"/>
  <c r="J21"/>
  <c r="J19"/>
  <c r="E19"/>
  <c r="J115"/>
  <c r="J18"/>
  <c r="J16"/>
  <c r="E16"/>
  <c r="F116"/>
  <c r="J15"/>
  <c r="J13"/>
  <c r="E13"/>
  <c r="F89"/>
  <c r="J12"/>
  <c r="J10"/>
  <c r="J87"/>
  <c i="1" r="L90"/>
  <c r="AM90"/>
  <c r="AM89"/>
  <c r="L89"/>
  <c r="AM87"/>
  <c r="L87"/>
  <c r="L85"/>
  <c r="L84"/>
  <c i="2" r="BK139"/>
  <c r="J135"/>
  <c r="J178"/>
  <c r="BK164"/>
  <c r="J147"/>
  <c r="BK129"/>
  <c r="BK131"/>
  <c i="1" r="AS94"/>
  <c i="2" r="J181"/>
  <c r="J174"/>
  <c r="J167"/>
  <c r="BK158"/>
  <c r="J150"/>
  <c r="J139"/>
  <c r="J123"/>
  <c r="BK141"/>
  <c r="BK181"/>
  <c r="BK167"/>
  <c r="J158"/>
  <c r="BK150"/>
  <c r="BK133"/>
  <c r="BK147"/>
  <c r="BK127"/>
  <c r="J164"/>
  <c r="J133"/>
  <c r="J137"/>
  <c r="BK184"/>
  <c r="BK170"/>
  <c r="J161"/>
  <c r="BK135"/>
  <c r="BK123"/>
  <c r="BK137"/>
  <c r="J125"/>
  <c r="J184"/>
  <c r="J144"/>
  <c r="J131"/>
  <c r="BK174"/>
  <c r="BK155"/>
  <c r="J141"/>
  <c r="J127"/>
  <c r="J129"/>
  <c r="BK178"/>
  <c r="J170"/>
  <c r="BK161"/>
  <c r="J155"/>
  <c r="BK144"/>
  <c r="BK125"/>
  <c l="1" r="R122"/>
  <c r="R121"/>
  <c r="BK149"/>
  <c r="J149"/>
  <c r="J100"/>
  <c r="BK122"/>
  <c r="BK121"/>
  <c r="R149"/>
  <c r="P177"/>
  <c r="P122"/>
  <c r="P121"/>
  <c r="P149"/>
  <c r="BK177"/>
  <c r="J177"/>
  <c r="J101"/>
  <c r="R177"/>
  <c r="T122"/>
  <c r="T121"/>
  <c r="T149"/>
  <c r="T177"/>
  <c r="BK143"/>
  <c r="J143"/>
  <c r="J98"/>
  <c r="BK146"/>
  <c r="J146"/>
  <c r="J99"/>
  <c r="J89"/>
  <c r="F115"/>
  <c r="BE127"/>
  <c r="BE129"/>
  <c r="BE147"/>
  <c r="BE155"/>
  <c r="BE158"/>
  <c r="BE161"/>
  <c r="BE184"/>
  <c r="J90"/>
  <c r="J113"/>
  <c r="BE139"/>
  <c r="BE141"/>
  <c r="F90"/>
  <c r="BE135"/>
  <c r="BE137"/>
  <c r="BE150"/>
  <c r="BE164"/>
  <c r="BE167"/>
  <c r="BE170"/>
  <c r="BE174"/>
  <c r="BE178"/>
  <c r="BE181"/>
  <c r="BE123"/>
  <c r="BE125"/>
  <c r="BE131"/>
  <c r="BE133"/>
  <c r="BE144"/>
  <c r="F34"/>
  <c i="1" r="BC95"/>
  <c r="BC94"/>
  <c r="W32"/>
  <c i="2" r="F32"/>
  <c i="1" r="BA95"/>
  <c r="BA94"/>
  <c r="AW94"/>
  <c r="AK30"/>
  <c i="2" r="J32"/>
  <c i="1" r="AW95"/>
  <c i="2" r="F33"/>
  <c i="1" r="BB95"/>
  <c r="BB94"/>
  <c r="W31"/>
  <c i="2" r="F35"/>
  <c i="1" r="BD95"/>
  <c r="BD94"/>
  <c r="W33"/>
  <c i="2" l="1" r="T119"/>
  <c r="BK119"/>
  <c r="J119"/>
  <c r="J94"/>
  <c r="P119"/>
  <c i="1" r="AU95"/>
  <c i="2" r="R119"/>
  <c r="J121"/>
  <c r="J96"/>
  <c r="J122"/>
  <c r="J97"/>
  <c i="1" r="AU94"/>
  <c i="2" r="J31"/>
  <c i="1" r="AV95"/>
  <c r="AT95"/>
  <c r="AY94"/>
  <c r="W30"/>
  <c r="AX94"/>
  <c i="2" r="F31"/>
  <c i="1" r="AZ95"/>
  <c r="AZ94"/>
  <c r="AV94"/>
  <c r="AK29"/>
  <c i="2" l="1" r="J28"/>
  <c i="1" r="AG95"/>
  <c r="AG94"/>
  <c r="AK26"/>
  <c r="W29"/>
  <c r="AT94"/>
  <c r="AN94"/>
  <c i="2" l="1" r="J37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<sst xmlns="http://schemas.openxmlformats.org/spreadsheetml/2006/main">
  <si>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</si>
  <si>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</si>
  <si>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</si>
  <si>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</si>
  <si>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</si>
  <si>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{b8bc04d0-ec02-4246-88ce-f66a8ef13e41}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</si>
  <si>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</si>
  <si>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</si>
  <si>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</si>
  <si>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</si>
  <si>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</si>
  <si>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</si>
  <si>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</si>
  <si>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</si>
  <si>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2025-09-16b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</si>
  <si>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</si>
  <si>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</si>
  <si>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ZS Bílina - dodávka mantinelů, multifunkčního povrchu AKTUALIZOVANÝ PONÍŽENÝ</t>
  </si>
  <si>
    <t>KSO:</t>
  </si>
  <si>
    <t>CC-CZ:</t>
  </si>
  <si>
    <t>Místo:</t>
  </si>
  <si>
    <t xml:space="preserve"> </t>
  </si>
  <si>
    <t>Datum:</t>
  </si>
  <si>
    <t>10. 11. 2024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</si>
  <si>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</si>
  <si>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</si>
  <si>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</si>
  <si>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</si>
  <si>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</si>
  <si>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</si>
  <si>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</si>
  <si>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</si>
  <si>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</si>
  <si>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</si>
  <si>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</si>
  <si>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</si>
  <si>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</si>
  <si>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</si>
  <si>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</si>
  <si>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</si>
  <si>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</si>
  <si>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</si>
  <si>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</si>
  <si>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</si>
  <si>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</si>
  <si>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</si>
  <si>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</si>
  <si>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</si>
  <si>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</si>
  <si>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</si>
  <si>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</si>
  <si>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</si>
  <si>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</si>
  <si>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</si>
  <si>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</si>
  <si>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</si>
  <si>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</si>
  <si>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</si>
  <si>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</si>
  <si>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</si>
  <si>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</si>
  <si>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</si>
  <si>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</si>
  <si>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</si>
  <si>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</si>
  <si>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</si>
  <si>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</si>
  <si>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</si>
  <si>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</si>
  <si>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</si>
  <si>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</si>
  <si>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</si>
  <si>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</si>
  <si>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</si>
  <si>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</si>
  <si>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</si>
  <si>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</si>
  <si>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</si>
  <si>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</si>
  <si>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</si>
  <si>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</si>
  <si>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</si>
  <si>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</si>
  <si>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</si>
  <si>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</si>
  <si>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</si>
  <si>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</si>
  <si>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</si>
  <si>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>M - Práce a dodávky M</t>
  </si>
  <si>
    <t xml:space="preserve">    M1 - Dodávka a montáž mantinelů a příslušenství</t>
  </si>
  <si>
    <t>M2 - D+M multifunkční umělý povrch</t>
  </si>
  <si>
    <t>D - Demontáže</t>
  </si>
  <si>
    <t>S - Sanace betonových konstrukcí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</si>
  <si>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</si>
  <si>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</si>
  <si>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</si>
  <si>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</si>
  <si>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</si>
  <si>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</si>
  <si>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</si>
  <si>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</si>
  <si>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</si>
  <si>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</si>
  <si>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</si>
  <si>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</si>
  <si>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</si>
  <si>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</si>
  <si>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</si>
  <si>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</si>
  <si>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M</t>
  </si>
  <si>
    <t>Práce a dodávky M</t>
  </si>
  <si>
    <t>3</t>
  </si>
  <si>
    <t>M1</t>
  </si>
  <si>
    <t>Dodávka a montáž mantinelů a příslušenství</t>
  </si>
  <si>
    <t>K</t>
  </si>
  <si>
    <t>R 01</t>
  </si>
  <si>
    <t>D+M mantinelu - délkový modul mantinelu min. 3000 mm (bezsloupkový systém, šířka ocelové konstrukce mantinelu max. 150 mm)</t>
  </si>
  <si>
    <t>m</t>
  </si>
  <si>
    <t>512</t>
  </si>
  <si>
    <t>-1915303020</t>
  </si>
  <si>
    <t>PP</t>
  </si>
  <si>
    <t>R 02</t>
  </si>
  <si>
    <t>D+M nástavba ochranných skel tloušťky 12 mm (výška skleněné nástavby nad mantinel 2400/1800 mm), maximální zapuštění skel v mantinelu 100 mm, max šíře skleněné tabule 995 mm, oblouk 891 mm</t>
  </si>
  <si>
    <t>m2</t>
  </si>
  <si>
    <t>39498879</t>
  </si>
  <si>
    <t>R 03</t>
  </si>
  <si>
    <t>D+M polykarbonátové překrytí reklamy na mantinelu, transparentní PC tl. 3 mm, délky 3000 mm, fixace pomocí drážek v liště pod madlo a okopu + okenních podložek a šroubu</t>
  </si>
  <si>
    <t>1608678444</t>
  </si>
  <si>
    <t>4</t>
  </si>
  <si>
    <t>R 04</t>
  </si>
  <si>
    <t>D+M pružné ochrany hrany skla výšky 1800 mm</t>
  </si>
  <si>
    <t>kpl</t>
  </si>
  <si>
    <t>650779929</t>
  </si>
  <si>
    <t>D+M pružné ochrany hrany skla věšky 1800 mm</t>
  </si>
  <si>
    <t>5</t>
  </si>
  <si>
    <t>R 05</t>
  </si>
  <si>
    <t>D+M trestné lavice 4+6,5+4 m +4 x 1,7 m, výška skleněné nástavby nad mantinel 1800 mm, maximální zapuštění skel v mantinelu 100 mm, max. šíře skleněné tabule 995 mm</t>
  </si>
  <si>
    <t>1525758440</t>
  </si>
  <si>
    <t>D+M trestné lavice 4+6, 5+4 m x 1,7 m, výška skleněné nástavby nad mantinel 1800 mm, maximální zapuštění skel v mantinelu 100 mm, max. šíře skleněné tabule 995 mm</t>
  </si>
  <si>
    <t>6</t>
  </si>
  <si>
    <t>R 06</t>
  </si>
  <si>
    <t>D+M zastropení boxu časomíry, 6,5 x 1,7 m</t>
  </si>
  <si>
    <t>-1490982815</t>
  </si>
  <si>
    <t>7</t>
  </si>
  <si>
    <t>R 07</t>
  </si>
  <si>
    <t>D+M zvýšených podlah do prostoru hráčských a trestných lavic, ocelová konstrukce žárově zinkovaná, voděodolná deska</t>
  </si>
  <si>
    <t>488234163</t>
  </si>
  <si>
    <t>9</t>
  </si>
  <si>
    <t>R 09</t>
  </si>
  <si>
    <t>D+M kotevních prvků mantinelu do betonového soklu</t>
  </si>
  <si>
    <t>796192458</t>
  </si>
  <si>
    <t>10</t>
  </si>
  <si>
    <t>R 10</t>
  </si>
  <si>
    <t>Vstup na plochu 8 x dvířka, 1 x vrata + překlad nad vrata, VRN (robustní 3D pant pr. 20 mm s možností regulace náklonu během sezóny včetně jemné regulace skleněné nástavby pomocí imbusového klíče)</t>
  </si>
  <si>
    <t>162708693</t>
  </si>
  <si>
    <t>Vstup na plochu 7 x dvířka, 1 x vrata + překlad nad vrata, VRN (robustní 3D pant pr. 20 mm s možností regulace náklonu během sezóny včetně jemné regulaceskleněné nástavby pomocí imbusového klíče)</t>
  </si>
  <si>
    <t>11</t>
  </si>
  <si>
    <t>R 11</t>
  </si>
  <si>
    <t>D lavičky pro sezení hráčů s opěradly, plastový sedák a opěradlo s UV stabilizací (3x plast na sedáku, 2x na opěradle) 2 x 12 m + 3 m+ 3m</t>
  </si>
  <si>
    <t>943963349</t>
  </si>
  <si>
    <t>M2</t>
  </si>
  <si>
    <t>D+M multifunkční umělý povrch</t>
  </si>
  <si>
    <t>13</t>
  </si>
  <si>
    <t>R 13</t>
  </si>
  <si>
    <t>Multifunkční sportovní povrch vč. lajnování na inline hokej a florbal, skládaný z PP dlaždi 330x330x10,5 mm</t>
  </si>
  <si>
    <t>-353353281</t>
  </si>
  <si>
    <t>Demontáže</t>
  </si>
  <si>
    <t>14</t>
  </si>
  <si>
    <t>R 14</t>
  </si>
  <si>
    <t xml:space="preserve">Demontáž stávajících mantinelů k dalšímu použití, včetně přesunu do 150 m a uložení v rámci areálu zimního stadionu </t>
  </si>
  <si>
    <t>16</t>
  </si>
  <si>
    <t>-1145392927</t>
  </si>
  <si>
    <t>S</t>
  </si>
  <si>
    <t>Sanace betonových konstrukcí</t>
  </si>
  <si>
    <t>15</t>
  </si>
  <si>
    <t>985112132</t>
  </si>
  <si>
    <t>Odsekání degradovaného betonu rubu kleneb a podlah tl přes 10 do 30 mm</t>
  </si>
  <si>
    <t>CS ÚRS 2025 02</t>
  </si>
  <si>
    <t>-1432477382</t>
  </si>
  <si>
    <t>Odsekání degradovaného betonu rubu kleneb a podlah, tloušťky přes 10 do 30 mm</t>
  </si>
  <si>
    <t>Online PSC</t>
  </si>
  <si>
    <t>https://podminky.urs.cz/item/CS_URS_2025_02/985112132</t>
  </si>
  <si>
    <t>VV</t>
  </si>
  <si>
    <t>Sanace betonového soklu, odhad 15% povrchu</t>
  </si>
  <si>
    <t>0,15*156* 0,6</t>
  </si>
  <si>
    <t>985131311</t>
  </si>
  <si>
    <t>Ruční dočištění ploch stěn, rubu kleneb a podlah ocelových kartáči</t>
  </si>
  <si>
    <t>1849868582</t>
  </si>
  <si>
    <t>Očištění ploch stěn, rubu kleneb a podlah ruční dočištění ocelovými kartáči</t>
  </si>
  <si>
    <t>https://podminky.urs.cz/item/CS_URS_2025_02/985131311</t>
  </si>
  <si>
    <t>17</t>
  </si>
  <si>
    <t>985323111</t>
  </si>
  <si>
    <t>Spojovací můstek reprofilovaného betonu na cementové bázi tl 1 mm</t>
  </si>
  <si>
    <t>-1239168239</t>
  </si>
  <si>
    <t>Spojovací můstek reprofilovaného betonu na cementové bázi, tloušťky 1 mm</t>
  </si>
  <si>
    <t>https://podminky.urs.cz/item/CS_URS_2025_02/985323111</t>
  </si>
  <si>
    <t>18</t>
  </si>
  <si>
    <t>985311112</t>
  </si>
  <si>
    <t>Reprofilace stěn cementovou sanační maltou tl přes 10 do 20 mm</t>
  </si>
  <si>
    <t>-1350846930</t>
  </si>
  <si>
    <t>Reprofilace betonu sanačními maltami na cementové bázi ručně stěn, tloušťky přes 10 do 20 mm</t>
  </si>
  <si>
    <t>https://podminky.urs.cz/item/CS_URS_2025_02/985311112</t>
  </si>
  <si>
    <t>19</t>
  </si>
  <si>
    <t>997013151</t>
  </si>
  <si>
    <t>Vnitrostaveništní doprava suti a vybouraných hmot pro budovy v do 6 m s omezením mechanizace</t>
  </si>
  <si>
    <t>t</t>
  </si>
  <si>
    <t>368968257</t>
  </si>
  <si>
    <t>Vnitrostaveništní doprava suti a vybouraných hmot vodorovně do 50 m s naložením s omezením mechanizace pro budovy a haly výšky do 6 m</t>
  </si>
  <si>
    <t>https://podminky.urs.cz/item/CS_URS_2025_02/997013151</t>
  </si>
  <si>
    <t>20</t>
  </si>
  <si>
    <t>997013501</t>
  </si>
  <si>
    <t>Odvoz suti a vybouraných hmot na skládku nebo meziskládku do 1 km se složením</t>
  </si>
  <si>
    <t>599645718</t>
  </si>
  <si>
    <t>Odvoz suti a vybouraných hmot na skládku nebo meziskládku se složením, na vzdálenost do 1 km</t>
  </si>
  <si>
    <t>https://podminky.urs.cz/item/CS_URS_2025_02/997013501</t>
  </si>
  <si>
    <t>997013509</t>
  </si>
  <si>
    <t>Příplatek k odvozu suti a vybouraných hmot na skládku ZKD 1 km přes 1 km</t>
  </si>
  <si>
    <t>-2099164658</t>
  </si>
  <si>
    <t>Odvoz suti a vybouraných hmot na skládku nebo meziskládku se složením, na vzdálenost Příplatek k ceně za každý další započatý 1 km přes 1 km</t>
  </si>
  <si>
    <t>https://podminky.urs.cz/item/CS_URS_2025_02/997013509</t>
  </si>
  <si>
    <t>0,927*19</t>
  </si>
  <si>
    <t>22</t>
  </si>
  <si>
    <t>997013601</t>
  </si>
  <si>
    <t>Poplatek za uložení na skládce (skládkovné) stavebního odpadu betonového kód odpadu 17 01 01</t>
  </si>
  <si>
    <t>129364583</t>
  </si>
  <si>
    <t>Poplatek za uložení stavebního odpadu na skládce (skládkovné) z prostého betonu zatříděného do Katalogu odpadů pod kódem 17 01 01</t>
  </si>
  <si>
    <t>https://podminky.urs.cz/item/CS_URS_2025_02/997013601</t>
  </si>
  <si>
    <t>VRN</t>
  </si>
  <si>
    <t>Vedlejší rozpočtové náklady</t>
  </si>
  <si>
    <t>23</t>
  </si>
  <si>
    <t>013254000</t>
  </si>
  <si>
    <t>Dokumentace skutečného provedení stavby</t>
  </si>
  <si>
    <t>1024</t>
  </si>
  <si>
    <t>-179293111</t>
  </si>
  <si>
    <t>https://podminky.urs.cz/item/CS_URS_2025_02/013254000</t>
  </si>
  <si>
    <t>24</t>
  </si>
  <si>
    <t>032002000</t>
  </si>
  <si>
    <t>Vybavení staveniště</t>
  </si>
  <si>
    <t>-1605515299</t>
  </si>
  <si>
    <t>https://podminky.urs.cz/item/CS_URS_2025_02/032002000</t>
  </si>
  <si>
    <t>25</t>
  </si>
  <si>
    <t>065002000</t>
  </si>
  <si>
    <t>Mimostaveništní doprava materiálů, výrobků a strojů</t>
  </si>
  <si>
    <t>-1721103340</t>
  </si>
  <si>
    <t>https://podminky.urs.cz/item/CS_URS_2025_02/065002000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</si>
</sst>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985112132" TargetMode="External" /><Relationship Id="rId2" Type="http://schemas.openxmlformats.org/officeDocument/2006/relationships/hyperlink" Target="https://podminky.urs.cz/item/CS_URS_2025_02/985131311" TargetMode="External" /><Relationship Id="rId3" Type="http://schemas.openxmlformats.org/officeDocument/2006/relationships/hyperlink" Target="https://podminky.urs.cz/item/CS_URS_2025_02/985323111" TargetMode="External" /><Relationship Id="rId4" Type="http://schemas.openxmlformats.org/officeDocument/2006/relationships/hyperlink" Target="https://podminky.urs.cz/item/CS_URS_2025_02/985311112" TargetMode="External" /><Relationship Id="rId5" Type="http://schemas.openxmlformats.org/officeDocument/2006/relationships/hyperlink" Target="https://podminky.urs.cz/item/CS_URS_2025_02/997013151" TargetMode="External" /><Relationship Id="rId6" Type="http://schemas.openxmlformats.org/officeDocument/2006/relationships/hyperlink" Target="https://podminky.urs.cz/item/CS_URS_2025_02/997013501" TargetMode="External" /><Relationship Id="rId7" Type="http://schemas.openxmlformats.org/officeDocument/2006/relationships/hyperlink" Target="https://podminky.urs.cz/item/CS_URS_2025_02/997013509" TargetMode="External" /><Relationship Id="rId8" Type="http://schemas.openxmlformats.org/officeDocument/2006/relationships/hyperlink" Target="https://podminky.urs.cz/item/CS_URS_2025_02/997013601" TargetMode="External" /><Relationship Id="rId9" Type="http://schemas.openxmlformats.org/officeDocument/2006/relationships/hyperlink" Target="https://podminky.urs.cz/item/CS_URS_2025_02/013254000" TargetMode="External" /><Relationship Id="rId10" Type="http://schemas.openxmlformats.org/officeDocument/2006/relationships/hyperlink" Target="https://podminky.urs.cz/item/CS_URS_2025_02/032002000" TargetMode="External" /><Relationship Id="rId11" Type="http://schemas.openxmlformats.org/officeDocument/2006/relationships/hyperlink" Target="https://podminky.urs.cz/item/CS_URS_2025_02/065002000" TargetMode="External" /><Relationship Id="rId12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2025-09-16b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ZS Bílina - dodávka mantinelů, multifunkčního povrchu AKTUALIZOVANÝ PONÍŽENÝ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10. 11. 2024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72</v>
      </c>
      <c r="BT94" s="116" t="s">
        <v>73</v>
      </c>
      <c r="BV94" s="116" t="s">
        <v>74</v>
      </c>
      <c r="BW94" s="116" t="s">
        <v>5</v>
      </c>
      <c r="BX94" s="116" t="s">
        <v>75</v>
      </c>
      <c r="CL94" s="116" t="s">
        <v>1</v>
      </c>
    </row>
    <row r="95" s="7" customFormat="1" ht="37.5" customHeight="1">
      <c r="A95" s="117" t="s">
        <v>76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'2025-09-16b - ZS Bílina -...'!J28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77</v>
      </c>
      <c r="AR95" s="124"/>
      <c r="AS95" s="125">
        <v>0</v>
      </c>
      <c r="AT95" s="126">
        <f>ROUND(SUM(AV95:AW95),2)</f>
        <v>0</v>
      </c>
      <c r="AU95" s="127">
        <f>'2025-09-16b - ZS Bílina -...'!P119</f>
        <v>0</v>
      </c>
      <c r="AV95" s="126">
        <f>'2025-09-16b - ZS Bílina -...'!J31</f>
        <v>0</v>
      </c>
      <c r="AW95" s="126">
        <f>'2025-09-16b - ZS Bílina -...'!J32</f>
        <v>0</v>
      </c>
      <c r="AX95" s="126">
        <f>'2025-09-16b - ZS Bílina -...'!J33</f>
        <v>0</v>
      </c>
      <c r="AY95" s="126">
        <f>'2025-09-16b - ZS Bílina -...'!J34</f>
        <v>0</v>
      </c>
      <c r="AZ95" s="126">
        <f>'2025-09-16b - ZS Bílina -...'!F31</f>
        <v>0</v>
      </c>
      <c r="BA95" s="126">
        <f>'2025-09-16b - ZS Bílina -...'!F32</f>
        <v>0</v>
      </c>
      <c r="BB95" s="126">
        <f>'2025-09-16b - ZS Bílina -...'!F33</f>
        <v>0</v>
      </c>
      <c r="BC95" s="126">
        <f>'2025-09-16b - ZS Bílina -...'!F34</f>
        <v>0</v>
      </c>
      <c r="BD95" s="128">
        <f>'2025-09-16b - ZS Bílina -...'!F35</f>
        <v>0</v>
      </c>
      <c r="BE95" s="7"/>
      <c r="BT95" s="129" t="s">
        <v>78</v>
      </c>
      <c r="BU95" s="129" t="s">
        <v>79</v>
      </c>
      <c r="BV95" s="129" t="s">
        <v>74</v>
      </c>
      <c r="BW95" s="129" t="s">
        <v>5</v>
      </c>
      <c r="BX95" s="129" t="s">
        <v>75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IyB1q3CrR8C9MIpKvfcYucFaQ5iTzg/Q7QYFusY0DSEnGX7R/9VSaSJJj7C12P2N8sQObdYgBJU8UP3aWyeMiA==" hashValue="IrEzx8L+ec6qqh4UXFXancDzNFr/gPgeFuD7YPOT13//OgYfrojs7I0cZEISuoHxH/1nTjOyEpKnZQf7t83f3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5-09-16b - ZS Bílina -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9"/>
      <c r="AT3" s="16" t="s">
        <v>80</v>
      </c>
    </row>
    <row r="4" s="1" customFormat="1" ht="24.96" customHeight="1">
      <c r="B4" s="19"/>
      <c r="D4" s="132" t="s">
        <v>81</v>
      </c>
      <c r="L4" s="19"/>
      <c r="M4" s="133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34" t="s">
        <v>16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30" customHeight="1">
      <c r="A7" s="37"/>
      <c r="B7" s="43"/>
      <c r="C7" s="37"/>
      <c r="D7" s="37"/>
      <c r="E7" s="135" t="s">
        <v>17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34" t="s">
        <v>18</v>
      </c>
      <c r="E9" s="37"/>
      <c r="F9" s="136" t="s">
        <v>1</v>
      </c>
      <c r="G9" s="37"/>
      <c r="H9" s="37"/>
      <c r="I9" s="134" t="s">
        <v>19</v>
      </c>
      <c r="J9" s="136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4" t="s">
        <v>20</v>
      </c>
      <c r="E10" s="37"/>
      <c r="F10" s="136" t="s">
        <v>21</v>
      </c>
      <c r="G10" s="37"/>
      <c r="H10" s="37"/>
      <c r="I10" s="134" t="s">
        <v>22</v>
      </c>
      <c r="J10" s="137" t="str">
        <f>'Rekapitulace stavby'!AN8</f>
        <v>10. 11. 2024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4" t="s">
        <v>24</v>
      </c>
      <c r="E12" s="37"/>
      <c r="F12" s="37"/>
      <c r="G12" s="37"/>
      <c r="H12" s="37"/>
      <c r="I12" s="134" t="s">
        <v>25</v>
      </c>
      <c r="J12" s="136" t="str">
        <f>IF('Rekapitulace stavby'!AN10="","",'Rekapitulace stavby'!AN10)</f>
        <v/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36" t="str">
        <f>IF('Rekapitulace stavby'!E11="","",'Rekapitulace stavby'!E11)</f>
        <v xml:space="preserve"> </v>
      </c>
      <c r="F13" s="37"/>
      <c r="G13" s="37"/>
      <c r="H13" s="37"/>
      <c r="I13" s="134" t="s">
        <v>26</v>
      </c>
      <c r="J13" s="136" t="str">
        <f>IF('Rekapitulace stavby'!AN11="","",'Rekapitulace stavby'!AN11)</f>
        <v/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34" t="s">
        <v>27</v>
      </c>
      <c r="E15" s="37"/>
      <c r="F15" s="37"/>
      <c r="G15" s="37"/>
      <c r="H15" s="37"/>
      <c r="I15" s="134" t="s">
        <v>25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6"/>
      <c r="G16" s="136"/>
      <c r="H16" s="136"/>
      <c r="I16" s="134" t="s">
        <v>26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34" t="s">
        <v>29</v>
      </c>
      <c r="E18" s="37"/>
      <c r="F18" s="37"/>
      <c r="G18" s="37"/>
      <c r="H18" s="37"/>
      <c r="I18" s="134" t="s">
        <v>25</v>
      </c>
      <c r="J18" s="136" t="str">
        <f>IF('Rekapitulace stavby'!AN16="","",'Rekapitulace stavby'!AN16)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36" t="str">
        <f>IF('Rekapitulace stavby'!E17="","",'Rekapitulace stavby'!E17)</f>
        <v xml:space="preserve"> </v>
      </c>
      <c r="F19" s="37"/>
      <c r="G19" s="37"/>
      <c r="H19" s="37"/>
      <c r="I19" s="134" t="s">
        <v>26</v>
      </c>
      <c r="J19" s="136" t="str">
        <f>IF('Rekapitulace stavby'!AN17="","",'Rekapitulace stavby'!AN17)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34" t="s">
        <v>31</v>
      </c>
      <c r="E21" s="37"/>
      <c r="F21" s="37"/>
      <c r="G21" s="37"/>
      <c r="H21" s="37"/>
      <c r="I21" s="134" t="s">
        <v>25</v>
      </c>
      <c r="J21" s="136" t="str">
        <f>IF('Rekapitulace stavby'!AN19="","",'Rekapitulace stavby'!AN19)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36" t="str">
        <f>IF('Rekapitulace stavby'!E20="","",'Rekapitulace stavby'!E20)</f>
        <v xml:space="preserve"> </v>
      </c>
      <c r="F22" s="37"/>
      <c r="G22" s="37"/>
      <c r="H22" s="37"/>
      <c r="I22" s="134" t="s">
        <v>26</v>
      </c>
      <c r="J22" s="136" t="str">
        <f>IF('Rekapitulace stavby'!AN20="","",'Rekapitulace stavby'!AN20)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4" t="s">
        <v>32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38"/>
      <c r="B25" s="139"/>
      <c r="C25" s="138"/>
      <c r="D25" s="138"/>
      <c r="E25" s="140" t="s">
        <v>1</v>
      </c>
      <c r="F25" s="140"/>
      <c r="G25" s="140"/>
      <c r="H25" s="140"/>
      <c r="I25" s="138"/>
      <c r="J25" s="138"/>
      <c r="K25" s="138"/>
      <c r="L25" s="141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2"/>
      <c r="E27" s="142"/>
      <c r="F27" s="142"/>
      <c r="G27" s="142"/>
      <c r="H27" s="142"/>
      <c r="I27" s="142"/>
      <c r="J27" s="142"/>
      <c r="K27" s="142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43" t="s">
        <v>33</v>
      </c>
      <c r="E28" s="37"/>
      <c r="F28" s="37"/>
      <c r="G28" s="37"/>
      <c r="H28" s="37"/>
      <c r="I28" s="37"/>
      <c r="J28" s="144">
        <f>ROUND(J119,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45" t="s">
        <v>35</v>
      </c>
      <c r="G30" s="37"/>
      <c r="H30" s="37"/>
      <c r="I30" s="145" t="s">
        <v>34</v>
      </c>
      <c r="J30" s="145" t="s">
        <v>36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46" t="s">
        <v>37</v>
      </c>
      <c r="E31" s="134" t="s">
        <v>38</v>
      </c>
      <c r="F31" s="147">
        <f>ROUND((SUM(BE119:BE186)),  2)</f>
        <v>0</v>
      </c>
      <c r="G31" s="37"/>
      <c r="H31" s="37"/>
      <c r="I31" s="148">
        <v>0.20999999999999999</v>
      </c>
      <c r="J31" s="147">
        <f>ROUND(((SUM(BE119:BE186))*I31), 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34" t="s">
        <v>39</v>
      </c>
      <c r="F32" s="147">
        <f>ROUND((SUM(BF119:BF186)),  2)</f>
        <v>0</v>
      </c>
      <c r="G32" s="37"/>
      <c r="H32" s="37"/>
      <c r="I32" s="148">
        <v>0.12</v>
      </c>
      <c r="J32" s="147">
        <f>ROUND(((SUM(BF119:BF186))*I32), 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4" t="s">
        <v>40</v>
      </c>
      <c r="F33" s="147">
        <f>ROUND((SUM(BG119:BG186)),  2)</f>
        <v>0</v>
      </c>
      <c r="G33" s="37"/>
      <c r="H33" s="37"/>
      <c r="I33" s="148">
        <v>0.20999999999999999</v>
      </c>
      <c r="J33" s="147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4" t="s">
        <v>41</v>
      </c>
      <c r="F34" s="147">
        <f>ROUND((SUM(BH119:BH186)),  2)</f>
        <v>0</v>
      </c>
      <c r="G34" s="37"/>
      <c r="H34" s="37"/>
      <c r="I34" s="148">
        <v>0.12</v>
      </c>
      <c r="J34" s="147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4" t="s">
        <v>42</v>
      </c>
      <c r="F35" s="147">
        <f>ROUND((SUM(BI119:BI186)),  2)</f>
        <v>0</v>
      </c>
      <c r="G35" s="37"/>
      <c r="H35" s="37"/>
      <c r="I35" s="148">
        <v>0</v>
      </c>
      <c r="J35" s="147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49"/>
      <c r="D37" s="150" t="s">
        <v>43</v>
      </c>
      <c r="E37" s="151"/>
      <c r="F37" s="151"/>
      <c r="G37" s="152" t="s">
        <v>44</v>
      </c>
      <c r="H37" s="153" t="s">
        <v>45</v>
      </c>
      <c r="I37" s="151"/>
      <c r="J37" s="154">
        <f>SUM(J28:J35)</f>
        <v>0</v>
      </c>
      <c r="K37" s="155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6" t="s">
        <v>46</v>
      </c>
      <c r="E50" s="157"/>
      <c r="F50" s="157"/>
      <c r="G50" s="156" t="s">
        <v>47</v>
      </c>
      <c r="H50" s="157"/>
      <c r="I50" s="157"/>
      <c r="J50" s="157"/>
      <c r="K50" s="157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58" t="s">
        <v>48</v>
      </c>
      <c r="E61" s="159"/>
      <c r="F61" s="160" t="s">
        <v>49</v>
      </c>
      <c r="G61" s="158" t="s">
        <v>48</v>
      </c>
      <c r="H61" s="159"/>
      <c r="I61" s="159"/>
      <c r="J61" s="161" t="s">
        <v>49</v>
      </c>
      <c r="K61" s="159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6" t="s">
        <v>50</v>
      </c>
      <c r="E65" s="162"/>
      <c r="F65" s="162"/>
      <c r="G65" s="156" t="s">
        <v>51</v>
      </c>
      <c r="H65" s="162"/>
      <c r="I65" s="162"/>
      <c r="J65" s="162"/>
      <c r="K65" s="162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58" t="s">
        <v>48</v>
      </c>
      <c r="E76" s="159"/>
      <c r="F76" s="160" t="s">
        <v>49</v>
      </c>
      <c r="G76" s="158" t="s">
        <v>48</v>
      </c>
      <c r="H76" s="159"/>
      <c r="I76" s="159"/>
      <c r="J76" s="161" t="s">
        <v>49</v>
      </c>
      <c r="K76" s="159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hidden="1" s="2" customFormat="1" ht="6.96" customHeight="1">
      <c r="A81" s="37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82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30" customHeight="1">
      <c r="A85" s="37"/>
      <c r="B85" s="38"/>
      <c r="C85" s="39"/>
      <c r="D85" s="39"/>
      <c r="E85" s="75" t="str">
        <f>E7</f>
        <v>ZS Bílina - dodávka mantinelů, multifunkčního povrchu AKTUALIZOVANÝ PONÍŽENÝ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2" customHeight="1">
      <c r="A87" s="37"/>
      <c r="B87" s="38"/>
      <c r="C87" s="31" t="s">
        <v>20</v>
      </c>
      <c r="D87" s="39"/>
      <c r="E87" s="39"/>
      <c r="F87" s="26" t="str">
        <f>F10</f>
        <v xml:space="preserve"> </v>
      </c>
      <c r="G87" s="39"/>
      <c r="H87" s="39"/>
      <c r="I87" s="31" t="s">
        <v>22</v>
      </c>
      <c r="J87" s="78" t="str">
        <f>IF(J10="","",J10)</f>
        <v>10. 11. 2024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5.15" customHeight="1">
      <c r="A89" s="37"/>
      <c r="B89" s="38"/>
      <c r="C89" s="31" t="s">
        <v>24</v>
      </c>
      <c r="D89" s="39"/>
      <c r="E89" s="39"/>
      <c r="F89" s="26" t="str">
        <f>E13</f>
        <v xml:space="preserve"> </v>
      </c>
      <c r="G89" s="39"/>
      <c r="H89" s="39"/>
      <c r="I89" s="31" t="s">
        <v>29</v>
      </c>
      <c r="J89" s="35" t="str">
        <f>E19</f>
        <v xml:space="preserve"> 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15.15" customHeight="1">
      <c r="A90" s="37"/>
      <c r="B90" s="38"/>
      <c r="C90" s="31" t="s">
        <v>27</v>
      </c>
      <c r="D90" s="39"/>
      <c r="E90" s="39"/>
      <c r="F90" s="26" t="str">
        <f>IF(E16="","",E16)</f>
        <v>Vyplň údaj</v>
      </c>
      <c r="G90" s="39"/>
      <c r="H90" s="39"/>
      <c r="I90" s="31" t="s">
        <v>31</v>
      </c>
      <c r="J90" s="35" t="str">
        <f>E22</f>
        <v xml:space="preserve"> 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29.28" customHeight="1">
      <c r="A92" s="37"/>
      <c r="B92" s="38"/>
      <c r="C92" s="167" t="s">
        <v>83</v>
      </c>
      <c r="D92" s="168"/>
      <c r="E92" s="168"/>
      <c r="F92" s="168"/>
      <c r="G92" s="168"/>
      <c r="H92" s="168"/>
      <c r="I92" s="168"/>
      <c r="J92" s="169" t="s">
        <v>84</v>
      </c>
      <c r="K92" s="168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2.8" customHeight="1">
      <c r="A94" s="37"/>
      <c r="B94" s="38"/>
      <c r="C94" s="170" t="s">
        <v>85</v>
      </c>
      <c r="D94" s="39"/>
      <c r="E94" s="39"/>
      <c r="F94" s="39"/>
      <c r="G94" s="39"/>
      <c r="H94" s="39"/>
      <c r="I94" s="39"/>
      <c r="J94" s="109">
        <f>J119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86</v>
      </c>
    </row>
    <row r="95" hidden="1" s="9" customFormat="1" ht="24.96" customHeight="1">
      <c r="A95" s="9"/>
      <c r="B95" s="171"/>
      <c r="C95" s="172"/>
      <c r="D95" s="173" t="s">
        <v>87</v>
      </c>
      <c r="E95" s="174"/>
      <c r="F95" s="174"/>
      <c r="G95" s="174"/>
      <c r="H95" s="174"/>
      <c r="I95" s="174"/>
      <c r="J95" s="175">
        <f>J120</f>
        <v>0</v>
      </c>
      <c r="K95" s="172"/>
      <c r="L95" s="17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hidden="1" s="9" customFormat="1" ht="24.96" customHeight="1">
      <c r="A96" s="9"/>
      <c r="B96" s="171"/>
      <c r="C96" s="172"/>
      <c r="D96" s="173" t="s">
        <v>88</v>
      </c>
      <c r="E96" s="174"/>
      <c r="F96" s="174"/>
      <c r="G96" s="174"/>
      <c r="H96" s="174"/>
      <c r="I96" s="174"/>
      <c r="J96" s="175">
        <f>J121</f>
        <v>0</v>
      </c>
      <c r="K96" s="172"/>
      <c r="L96" s="176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hidden="1" s="10" customFormat="1" ht="19.92" customHeight="1">
      <c r="A97" s="10"/>
      <c r="B97" s="177"/>
      <c r="C97" s="178"/>
      <c r="D97" s="179" t="s">
        <v>89</v>
      </c>
      <c r="E97" s="180"/>
      <c r="F97" s="180"/>
      <c r="G97" s="180"/>
      <c r="H97" s="180"/>
      <c r="I97" s="180"/>
      <c r="J97" s="181">
        <f>J122</f>
        <v>0</v>
      </c>
      <c r="K97" s="178"/>
      <c r="L97" s="18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hidden="1" s="9" customFormat="1" ht="24.96" customHeight="1">
      <c r="A98" s="9"/>
      <c r="B98" s="171"/>
      <c r="C98" s="172"/>
      <c r="D98" s="173" t="s">
        <v>90</v>
      </c>
      <c r="E98" s="174"/>
      <c r="F98" s="174"/>
      <c r="G98" s="174"/>
      <c r="H98" s="174"/>
      <c r="I98" s="174"/>
      <c r="J98" s="175">
        <f>J143</f>
        <v>0</v>
      </c>
      <c r="K98" s="172"/>
      <c r="L98" s="17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9" customFormat="1" ht="24.96" customHeight="1">
      <c r="A99" s="9"/>
      <c r="B99" s="171"/>
      <c r="C99" s="172"/>
      <c r="D99" s="173" t="s">
        <v>91</v>
      </c>
      <c r="E99" s="174"/>
      <c r="F99" s="174"/>
      <c r="G99" s="174"/>
      <c r="H99" s="174"/>
      <c r="I99" s="174"/>
      <c r="J99" s="175">
        <f>J146</f>
        <v>0</v>
      </c>
      <c r="K99" s="172"/>
      <c r="L99" s="17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9" customFormat="1" ht="24.96" customHeight="1">
      <c r="A100" s="9"/>
      <c r="B100" s="171"/>
      <c r="C100" s="172"/>
      <c r="D100" s="173" t="s">
        <v>92</v>
      </c>
      <c r="E100" s="174"/>
      <c r="F100" s="174"/>
      <c r="G100" s="174"/>
      <c r="H100" s="174"/>
      <c r="I100" s="174"/>
      <c r="J100" s="175">
        <f>J149</f>
        <v>0</v>
      </c>
      <c r="K100" s="172"/>
      <c r="L100" s="17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9" customFormat="1" ht="24.96" customHeight="1">
      <c r="A101" s="9"/>
      <c r="B101" s="171"/>
      <c r="C101" s="172"/>
      <c r="D101" s="173" t="s">
        <v>93</v>
      </c>
      <c r="E101" s="174"/>
      <c r="F101" s="174"/>
      <c r="G101" s="174"/>
      <c r="H101" s="174"/>
      <c r="I101" s="174"/>
      <c r="J101" s="175">
        <f>J177</f>
        <v>0</v>
      </c>
      <c r="K101" s="172"/>
      <c r="L101" s="17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hidden="1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hidden="1"/>
    <row r="105" hidden="1"/>
    <row r="106" hidden="1"/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94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30" customHeight="1">
      <c r="A111" s="37"/>
      <c r="B111" s="38"/>
      <c r="C111" s="39"/>
      <c r="D111" s="39"/>
      <c r="E111" s="75" t="str">
        <f>E7</f>
        <v>ZS Bílina - dodávka mantinelů, multifunkčního povrchu AKTUALIZOVANÝ PONÍŽENÝ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9"/>
      <c r="E113" s="39"/>
      <c r="F113" s="26" t="str">
        <f>F10</f>
        <v xml:space="preserve"> </v>
      </c>
      <c r="G113" s="39"/>
      <c r="H113" s="39"/>
      <c r="I113" s="31" t="s">
        <v>22</v>
      </c>
      <c r="J113" s="78" t="str">
        <f>IF(J10="","",J10)</f>
        <v>10. 11. 2024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24</v>
      </c>
      <c r="D115" s="39"/>
      <c r="E115" s="39"/>
      <c r="F115" s="26" t="str">
        <f>E13</f>
        <v xml:space="preserve"> </v>
      </c>
      <c r="G115" s="39"/>
      <c r="H115" s="39"/>
      <c r="I115" s="31" t="s">
        <v>29</v>
      </c>
      <c r="J115" s="35" t="str">
        <f>E19</f>
        <v xml:space="preserve">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27</v>
      </c>
      <c r="D116" s="39"/>
      <c r="E116" s="39"/>
      <c r="F116" s="26" t="str">
        <f>IF(E16="","",E16)</f>
        <v>Vyplň údaj</v>
      </c>
      <c r="G116" s="39"/>
      <c r="H116" s="39"/>
      <c r="I116" s="31" t="s">
        <v>31</v>
      </c>
      <c r="J116" s="35" t="str">
        <f>E22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83"/>
      <c r="B118" s="184"/>
      <c r="C118" s="185" t="s">
        <v>95</v>
      </c>
      <c r="D118" s="186" t="s">
        <v>58</v>
      </c>
      <c r="E118" s="186" t="s">
        <v>54</v>
      </c>
      <c r="F118" s="186" t="s">
        <v>55</v>
      </c>
      <c r="G118" s="186" t="s">
        <v>96</v>
      </c>
      <c r="H118" s="186" t="s">
        <v>97</v>
      </c>
      <c r="I118" s="186" t="s">
        <v>98</v>
      </c>
      <c r="J118" s="186" t="s">
        <v>84</v>
      </c>
      <c r="K118" s="187" t="s">
        <v>99</v>
      </c>
      <c r="L118" s="188"/>
      <c r="M118" s="99" t="s">
        <v>1</v>
      </c>
      <c r="N118" s="100" t="s">
        <v>37</v>
      </c>
      <c r="O118" s="100" t="s">
        <v>100</v>
      </c>
      <c r="P118" s="100" t="s">
        <v>101</v>
      </c>
      <c r="Q118" s="100" t="s">
        <v>102</v>
      </c>
      <c r="R118" s="100" t="s">
        <v>103</v>
      </c>
      <c r="S118" s="100" t="s">
        <v>104</v>
      </c>
      <c r="T118" s="101" t="s">
        <v>105</v>
      </c>
      <c r="U118" s="183"/>
      <c r="V118" s="183"/>
      <c r="W118" s="183"/>
      <c r="X118" s="183"/>
      <c r="Y118" s="183"/>
      <c r="Z118" s="183"/>
      <c r="AA118" s="183"/>
      <c r="AB118" s="183"/>
      <c r="AC118" s="183"/>
      <c r="AD118" s="183"/>
      <c r="AE118" s="183"/>
    </row>
    <row r="119" s="2" customFormat="1" ht="22.8" customHeight="1">
      <c r="A119" s="37"/>
      <c r="B119" s="38"/>
      <c r="C119" s="106" t="s">
        <v>106</v>
      </c>
      <c r="D119" s="39"/>
      <c r="E119" s="39"/>
      <c r="F119" s="39"/>
      <c r="G119" s="39"/>
      <c r="H119" s="39"/>
      <c r="I119" s="39"/>
      <c r="J119" s="189">
        <f>BK119</f>
        <v>0</v>
      </c>
      <c r="K119" s="39"/>
      <c r="L119" s="43"/>
      <c r="M119" s="102"/>
      <c r="N119" s="190"/>
      <c r="O119" s="103"/>
      <c r="P119" s="191">
        <f>P120+P121+P143+P146+P149+P177</f>
        <v>0</v>
      </c>
      <c r="Q119" s="103"/>
      <c r="R119" s="191">
        <f>R120+R121+R143+R146+R149+R177</f>
        <v>0.57493799999999995</v>
      </c>
      <c r="S119" s="103"/>
      <c r="T119" s="192">
        <f>T120+T121+T143+T146+T149+T177</f>
        <v>0.92664000000000002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72</v>
      </c>
      <c r="AU119" s="16" t="s">
        <v>86</v>
      </c>
      <c r="BK119" s="193">
        <f>BK120+BK121+BK143+BK146+BK149+BK177</f>
        <v>0</v>
      </c>
    </row>
    <row r="120" s="12" customFormat="1" ht="25.92" customHeight="1">
      <c r="A120" s="12"/>
      <c r="B120" s="194"/>
      <c r="C120" s="195"/>
      <c r="D120" s="196" t="s">
        <v>72</v>
      </c>
      <c r="E120" s="197" t="s">
        <v>107</v>
      </c>
      <c r="F120" s="197" t="s">
        <v>107</v>
      </c>
      <c r="G120" s="195"/>
      <c r="H120" s="195"/>
      <c r="I120" s="198"/>
      <c r="J120" s="199">
        <f>BK120</f>
        <v>0</v>
      </c>
      <c r="K120" s="195"/>
      <c r="L120" s="200"/>
      <c r="M120" s="201"/>
      <c r="N120" s="202"/>
      <c r="O120" s="202"/>
      <c r="P120" s="203">
        <v>0</v>
      </c>
      <c r="Q120" s="202"/>
      <c r="R120" s="203">
        <v>0</v>
      </c>
      <c r="S120" s="202"/>
      <c r="T120" s="204"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5" t="s">
        <v>78</v>
      </c>
      <c r="AT120" s="206" t="s">
        <v>72</v>
      </c>
      <c r="AU120" s="206" t="s">
        <v>73</v>
      </c>
      <c r="AY120" s="205" t="s">
        <v>108</v>
      </c>
      <c r="BK120" s="207">
        <v>0</v>
      </c>
    </row>
    <row r="121" s="12" customFormat="1" ht="25.92" customHeight="1">
      <c r="A121" s="12"/>
      <c r="B121" s="194"/>
      <c r="C121" s="195"/>
      <c r="D121" s="196" t="s">
        <v>72</v>
      </c>
      <c r="E121" s="197" t="s">
        <v>109</v>
      </c>
      <c r="F121" s="197" t="s">
        <v>110</v>
      </c>
      <c r="G121" s="195"/>
      <c r="H121" s="195"/>
      <c r="I121" s="198"/>
      <c r="J121" s="199">
        <f>BK121</f>
        <v>0</v>
      </c>
      <c r="K121" s="195"/>
      <c r="L121" s="200"/>
      <c r="M121" s="201"/>
      <c r="N121" s="202"/>
      <c r="O121" s="202"/>
      <c r="P121" s="203">
        <f>P122</f>
        <v>0</v>
      </c>
      <c r="Q121" s="202"/>
      <c r="R121" s="203">
        <f>R122</f>
        <v>0</v>
      </c>
      <c r="S121" s="202"/>
      <c r="T121" s="204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5" t="s">
        <v>111</v>
      </c>
      <c r="AT121" s="206" t="s">
        <v>72</v>
      </c>
      <c r="AU121" s="206" t="s">
        <v>73</v>
      </c>
      <c r="AY121" s="205" t="s">
        <v>108</v>
      </c>
      <c r="BK121" s="207">
        <f>BK122</f>
        <v>0</v>
      </c>
    </row>
    <row r="122" s="12" customFormat="1" ht="22.8" customHeight="1">
      <c r="A122" s="12"/>
      <c r="B122" s="194"/>
      <c r="C122" s="195"/>
      <c r="D122" s="196" t="s">
        <v>72</v>
      </c>
      <c r="E122" s="208" t="s">
        <v>112</v>
      </c>
      <c r="F122" s="208" t="s">
        <v>113</v>
      </c>
      <c r="G122" s="195"/>
      <c r="H122" s="195"/>
      <c r="I122" s="198"/>
      <c r="J122" s="209">
        <f>BK122</f>
        <v>0</v>
      </c>
      <c r="K122" s="195"/>
      <c r="L122" s="200"/>
      <c r="M122" s="201"/>
      <c r="N122" s="202"/>
      <c r="O122" s="202"/>
      <c r="P122" s="203">
        <f>SUM(P123:P142)</f>
        <v>0</v>
      </c>
      <c r="Q122" s="202"/>
      <c r="R122" s="203">
        <f>SUM(R123:R142)</f>
        <v>0</v>
      </c>
      <c r="S122" s="202"/>
      <c r="T122" s="204">
        <f>SUM(T123:T142)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5" t="s">
        <v>78</v>
      </c>
      <c r="AT122" s="206" t="s">
        <v>72</v>
      </c>
      <c r="AU122" s="206" t="s">
        <v>78</v>
      </c>
      <c r="AY122" s="205" t="s">
        <v>108</v>
      </c>
      <c r="BK122" s="207">
        <f>SUM(BK123:BK142)</f>
        <v>0</v>
      </c>
    </row>
    <row r="123" s="2" customFormat="1" ht="37.8" customHeight="1">
      <c r="A123" s="37"/>
      <c r="B123" s="38"/>
      <c r="C123" s="210" t="s">
        <v>78</v>
      </c>
      <c r="D123" s="210" t="s">
        <v>114</v>
      </c>
      <c r="E123" s="211" t="s">
        <v>115</v>
      </c>
      <c r="F123" s="212" t="s">
        <v>116</v>
      </c>
      <c r="G123" s="213" t="s">
        <v>117</v>
      </c>
      <c r="H123" s="214">
        <v>156</v>
      </c>
      <c r="I123" s="215"/>
      <c r="J123" s="216">
        <f>ROUND(I123*H123,2)</f>
        <v>0</v>
      </c>
      <c r="K123" s="212" t="s">
        <v>1</v>
      </c>
      <c r="L123" s="43"/>
      <c r="M123" s="217" t="s">
        <v>1</v>
      </c>
      <c r="N123" s="218" t="s">
        <v>38</v>
      </c>
      <c r="O123" s="90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1" t="s">
        <v>118</v>
      </c>
      <c r="AT123" s="221" t="s">
        <v>114</v>
      </c>
      <c r="AU123" s="221" t="s">
        <v>80</v>
      </c>
      <c r="AY123" s="16" t="s">
        <v>108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6" t="s">
        <v>78</v>
      </c>
      <c r="BK123" s="222">
        <f>ROUND(I123*H123,2)</f>
        <v>0</v>
      </c>
      <c r="BL123" s="16" t="s">
        <v>118</v>
      </c>
      <c r="BM123" s="221" t="s">
        <v>119</v>
      </c>
    </row>
    <row r="124" s="2" customFormat="1">
      <c r="A124" s="37"/>
      <c r="B124" s="38"/>
      <c r="C124" s="39"/>
      <c r="D124" s="223" t="s">
        <v>120</v>
      </c>
      <c r="E124" s="39"/>
      <c r="F124" s="224" t="s">
        <v>116</v>
      </c>
      <c r="G124" s="39"/>
      <c r="H124" s="39"/>
      <c r="I124" s="225"/>
      <c r="J124" s="39"/>
      <c r="K124" s="39"/>
      <c r="L124" s="43"/>
      <c r="M124" s="226"/>
      <c r="N124" s="227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120</v>
      </c>
      <c r="AU124" s="16" t="s">
        <v>80</v>
      </c>
    </row>
    <row r="125" s="2" customFormat="1" ht="55.5" customHeight="1">
      <c r="A125" s="37"/>
      <c r="B125" s="38"/>
      <c r="C125" s="210" t="s">
        <v>80</v>
      </c>
      <c r="D125" s="210" t="s">
        <v>114</v>
      </c>
      <c r="E125" s="211" t="s">
        <v>121</v>
      </c>
      <c r="F125" s="212" t="s">
        <v>122</v>
      </c>
      <c r="G125" s="213" t="s">
        <v>123</v>
      </c>
      <c r="H125" s="214">
        <v>306</v>
      </c>
      <c r="I125" s="215"/>
      <c r="J125" s="216">
        <f>ROUND(I125*H125,2)</f>
        <v>0</v>
      </c>
      <c r="K125" s="212" t="s">
        <v>1</v>
      </c>
      <c r="L125" s="43"/>
      <c r="M125" s="217" t="s">
        <v>1</v>
      </c>
      <c r="N125" s="218" t="s">
        <v>38</v>
      </c>
      <c r="O125" s="90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1" t="s">
        <v>118</v>
      </c>
      <c r="AT125" s="221" t="s">
        <v>114</v>
      </c>
      <c r="AU125" s="221" t="s">
        <v>80</v>
      </c>
      <c r="AY125" s="16" t="s">
        <v>108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6" t="s">
        <v>78</v>
      </c>
      <c r="BK125" s="222">
        <f>ROUND(I125*H125,2)</f>
        <v>0</v>
      </c>
      <c r="BL125" s="16" t="s">
        <v>118</v>
      </c>
      <c r="BM125" s="221" t="s">
        <v>124</v>
      </c>
    </row>
    <row r="126" s="2" customFormat="1">
      <c r="A126" s="37"/>
      <c r="B126" s="38"/>
      <c r="C126" s="39"/>
      <c r="D126" s="223" t="s">
        <v>120</v>
      </c>
      <c r="E126" s="39"/>
      <c r="F126" s="224" t="s">
        <v>122</v>
      </c>
      <c r="G126" s="39"/>
      <c r="H126" s="39"/>
      <c r="I126" s="225"/>
      <c r="J126" s="39"/>
      <c r="K126" s="39"/>
      <c r="L126" s="43"/>
      <c r="M126" s="226"/>
      <c r="N126" s="227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120</v>
      </c>
      <c r="AU126" s="16" t="s">
        <v>80</v>
      </c>
    </row>
    <row r="127" s="2" customFormat="1" ht="49.05" customHeight="1">
      <c r="A127" s="37"/>
      <c r="B127" s="38"/>
      <c r="C127" s="210" t="s">
        <v>111</v>
      </c>
      <c r="D127" s="210" t="s">
        <v>114</v>
      </c>
      <c r="E127" s="211" t="s">
        <v>125</v>
      </c>
      <c r="F127" s="212" t="s">
        <v>126</v>
      </c>
      <c r="G127" s="213" t="s">
        <v>117</v>
      </c>
      <c r="H127" s="214">
        <v>156</v>
      </c>
      <c r="I127" s="215"/>
      <c r="J127" s="216">
        <f>ROUND(I127*H127,2)</f>
        <v>0</v>
      </c>
      <c r="K127" s="212" t="s">
        <v>1</v>
      </c>
      <c r="L127" s="43"/>
      <c r="M127" s="217" t="s">
        <v>1</v>
      </c>
      <c r="N127" s="218" t="s">
        <v>38</v>
      </c>
      <c r="O127" s="90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1" t="s">
        <v>118</v>
      </c>
      <c r="AT127" s="221" t="s">
        <v>114</v>
      </c>
      <c r="AU127" s="221" t="s">
        <v>80</v>
      </c>
      <c r="AY127" s="16" t="s">
        <v>108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6" t="s">
        <v>78</v>
      </c>
      <c r="BK127" s="222">
        <f>ROUND(I127*H127,2)</f>
        <v>0</v>
      </c>
      <c r="BL127" s="16" t="s">
        <v>118</v>
      </c>
      <c r="BM127" s="221" t="s">
        <v>127</v>
      </c>
    </row>
    <row r="128" s="2" customFormat="1">
      <c r="A128" s="37"/>
      <c r="B128" s="38"/>
      <c r="C128" s="39"/>
      <c r="D128" s="223" t="s">
        <v>120</v>
      </c>
      <c r="E128" s="39"/>
      <c r="F128" s="224" t="s">
        <v>126</v>
      </c>
      <c r="G128" s="39"/>
      <c r="H128" s="39"/>
      <c r="I128" s="225"/>
      <c r="J128" s="39"/>
      <c r="K128" s="39"/>
      <c r="L128" s="43"/>
      <c r="M128" s="226"/>
      <c r="N128" s="227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120</v>
      </c>
      <c r="AU128" s="16" t="s">
        <v>80</v>
      </c>
    </row>
    <row r="129" s="2" customFormat="1" ht="16.5" customHeight="1">
      <c r="A129" s="37"/>
      <c r="B129" s="38"/>
      <c r="C129" s="210" t="s">
        <v>128</v>
      </c>
      <c r="D129" s="210" t="s">
        <v>114</v>
      </c>
      <c r="E129" s="211" t="s">
        <v>129</v>
      </c>
      <c r="F129" s="212" t="s">
        <v>130</v>
      </c>
      <c r="G129" s="213" t="s">
        <v>131</v>
      </c>
      <c r="H129" s="214">
        <v>1</v>
      </c>
      <c r="I129" s="215"/>
      <c r="J129" s="216">
        <f>ROUND(I129*H129,2)</f>
        <v>0</v>
      </c>
      <c r="K129" s="212" t="s">
        <v>1</v>
      </c>
      <c r="L129" s="43"/>
      <c r="M129" s="217" t="s">
        <v>1</v>
      </c>
      <c r="N129" s="218" t="s">
        <v>38</v>
      </c>
      <c r="O129" s="90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1" t="s">
        <v>118</v>
      </c>
      <c r="AT129" s="221" t="s">
        <v>114</v>
      </c>
      <c r="AU129" s="221" t="s">
        <v>80</v>
      </c>
      <c r="AY129" s="16" t="s">
        <v>108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6" t="s">
        <v>78</v>
      </c>
      <c r="BK129" s="222">
        <f>ROUND(I129*H129,2)</f>
        <v>0</v>
      </c>
      <c r="BL129" s="16" t="s">
        <v>118</v>
      </c>
      <c r="BM129" s="221" t="s">
        <v>132</v>
      </c>
    </row>
    <row r="130" s="2" customFormat="1">
      <c r="A130" s="37"/>
      <c r="B130" s="38"/>
      <c r="C130" s="39"/>
      <c r="D130" s="223" t="s">
        <v>120</v>
      </c>
      <c r="E130" s="39"/>
      <c r="F130" s="224" t="s">
        <v>133</v>
      </c>
      <c r="G130" s="39"/>
      <c r="H130" s="39"/>
      <c r="I130" s="225"/>
      <c r="J130" s="39"/>
      <c r="K130" s="39"/>
      <c r="L130" s="43"/>
      <c r="M130" s="226"/>
      <c r="N130" s="227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120</v>
      </c>
      <c r="AU130" s="16" t="s">
        <v>80</v>
      </c>
    </row>
    <row r="131" s="2" customFormat="1" ht="49.05" customHeight="1">
      <c r="A131" s="37"/>
      <c r="B131" s="38"/>
      <c r="C131" s="210" t="s">
        <v>134</v>
      </c>
      <c r="D131" s="210" t="s">
        <v>114</v>
      </c>
      <c r="E131" s="211" t="s">
        <v>135</v>
      </c>
      <c r="F131" s="212" t="s">
        <v>136</v>
      </c>
      <c r="G131" s="213" t="s">
        <v>117</v>
      </c>
      <c r="H131" s="214">
        <v>21.300000000000001</v>
      </c>
      <c r="I131" s="215"/>
      <c r="J131" s="216">
        <f>ROUND(I131*H131,2)</f>
        <v>0</v>
      </c>
      <c r="K131" s="212" t="s">
        <v>1</v>
      </c>
      <c r="L131" s="43"/>
      <c r="M131" s="217" t="s">
        <v>1</v>
      </c>
      <c r="N131" s="218" t="s">
        <v>38</v>
      </c>
      <c r="O131" s="90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1" t="s">
        <v>118</v>
      </c>
      <c r="AT131" s="221" t="s">
        <v>114</v>
      </c>
      <c r="AU131" s="221" t="s">
        <v>80</v>
      </c>
      <c r="AY131" s="16" t="s">
        <v>108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6" t="s">
        <v>78</v>
      </c>
      <c r="BK131" s="222">
        <f>ROUND(I131*H131,2)</f>
        <v>0</v>
      </c>
      <c r="BL131" s="16" t="s">
        <v>118</v>
      </c>
      <c r="BM131" s="221" t="s">
        <v>137</v>
      </c>
    </row>
    <row r="132" s="2" customFormat="1">
      <c r="A132" s="37"/>
      <c r="B132" s="38"/>
      <c r="C132" s="39"/>
      <c r="D132" s="223" t="s">
        <v>120</v>
      </c>
      <c r="E132" s="39"/>
      <c r="F132" s="224" t="s">
        <v>138</v>
      </c>
      <c r="G132" s="39"/>
      <c r="H132" s="39"/>
      <c r="I132" s="225"/>
      <c r="J132" s="39"/>
      <c r="K132" s="39"/>
      <c r="L132" s="43"/>
      <c r="M132" s="226"/>
      <c r="N132" s="227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120</v>
      </c>
      <c r="AU132" s="16" t="s">
        <v>80</v>
      </c>
    </row>
    <row r="133" s="2" customFormat="1" ht="16.5" customHeight="1">
      <c r="A133" s="37"/>
      <c r="B133" s="38"/>
      <c r="C133" s="210" t="s">
        <v>139</v>
      </c>
      <c r="D133" s="210" t="s">
        <v>114</v>
      </c>
      <c r="E133" s="211" t="s">
        <v>140</v>
      </c>
      <c r="F133" s="212" t="s">
        <v>141</v>
      </c>
      <c r="G133" s="213" t="s">
        <v>131</v>
      </c>
      <c r="H133" s="214">
        <v>1</v>
      </c>
      <c r="I133" s="215"/>
      <c r="J133" s="216">
        <f>ROUND(I133*H133,2)</f>
        <v>0</v>
      </c>
      <c r="K133" s="212" t="s">
        <v>1</v>
      </c>
      <c r="L133" s="43"/>
      <c r="M133" s="217" t="s">
        <v>1</v>
      </c>
      <c r="N133" s="218" t="s">
        <v>38</v>
      </c>
      <c r="O133" s="90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1" t="s">
        <v>118</v>
      </c>
      <c r="AT133" s="221" t="s">
        <v>114</v>
      </c>
      <c r="AU133" s="221" t="s">
        <v>80</v>
      </c>
      <c r="AY133" s="16" t="s">
        <v>108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6" t="s">
        <v>78</v>
      </c>
      <c r="BK133" s="222">
        <f>ROUND(I133*H133,2)</f>
        <v>0</v>
      </c>
      <c r="BL133" s="16" t="s">
        <v>118</v>
      </c>
      <c r="BM133" s="221" t="s">
        <v>142</v>
      </c>
    </row>
    <row r="134" s="2" customFormat="1">
      <c r="A134" s="37"/>
      <c r="B134" s="38"/>
      <c r="C134" s="39"/>
      <c r="D134" s="223" t="s">
        <v>120</v>
      </c>
      <c r="E134" s="39"/>
      <c r="F134" s="224" t="s">
        <v>141</v>
      </c>
      <c r="G134" s="39"/>
      <c r="H134" s="39"/>
      <c r="I134" s="225"/>
      <c r="J134" s="39"/>
      <c r="K134" s="39"/>
      <c r="L134" s="43"/>
      <c r="M134" s="226"/>
      <c r="N134" s="227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120</v>
      </c>
      <c r="AU134" s="16" t="s">
        <v>80</v>
      </c>
    </row>
    <row r="135" s="2" customFormat="1" ht="37.8" customHeight="1">
      <c r="A135" s="37"/>
      <c r="B135" s="38"/>
      <c r="C135" s="210" t="s">
        <v>143</v>
      </c>
      <c r="D135" s="210" t="s">
        <v>114</v>
      </c>
      <c r="E135" s="211" t="s">
        <v>144</v>
      </c>
      <c r="F135" s="212" t="s">
        <v>145</v>
      </c>
      <c r="G135" s="213" t="s">
        <v>123</v>
      </c>
      <c r="H135" s="214">
        <v>89.5</v>
      </c>
      <c r="I135" s="215"/>
      <c r="J135" s="216">
        <f>ROUND(I135*H135,2)</f>
        <v>0</v>
      </c>
      <c r="K135" s="212" t="s">
        <v>1</v>
      </c>
      <c r="L135" s="43"/>
      <c r="M135" s="217" t="s">
        <v>1</v>
      </c>
      <c r="N135" s="218" t="s">
        <v>38</v>
      </c>
      <c r="O135" s="90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1" t="s">
        <v>118</v>
      </c>
      <c r="AT135" s="221" t="s">
        <v>114</v>
      </c>
      <c r="AU135" s="221" t="s">
        <v>80</v>
      </c>
      <c r="AY135" s="16" t="s">
        <v>108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6" t="s">
        <v>78</v>
      </c>
      <c r="BK135" s="222">
        <f>ROUND(I135*H135,2)</f>
        <v>0</v>
      </c>
      <c r="BL135" s="16" t="s">
        <v>118</v>
      </c>
      <c r="BM135" s="221" t="s">
        <v>146</v>
      </c>
    </row>
    <row r="136" s="2" customFormat="1">
      <c r="A136" s="37"/>
      <c r="B136" s="38"/>
      <c r="C136" s="39"/>
      <c r="D136" s="223" t="s">
        <v>120</v>
      </c>
      <c r="E136" s="39"/>
      <c r="F136" s="224" t="s">
        <v>145</v>
      </c>
      <c r="G136" s="39"/>
      <c r="H136" s="39"/>
      <c r="I136" s="225"/>
      <c r="J136" s="39"/>
      <c r="K136" s="39"/>
      <c r="L136" s="43"/>
      <c r="M136" s="226"/>
      <c r="N136" s="227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120</v>
      </c>
      <c r="AU136" s="16" t="s">
        <v>80</v>
      </c>
    </row>
    <row r="137" s="2" customFormat="1" ht="21.75" customHeight="1">
      <c r="A137" s="37"/>
      <c r="B137" s="38"/>
      <c r="C137" s="210" t="s">
        <v>147</v>
      </c>
      <c r="D137" s="210" t="s">
        <v>114</v>
      </c>
      <c r="E137" s="211" t="s">
        <v>148</v>
      </c>
      <c r="F137" s="212" t="s">
        <v>149</v>
      </c>
      <c r="G137" s="213" t="s">
        <v>131</v>
      </c>
      <c r="H137" s="214">
        <v>1</v>
      </c>
      <c r="I137" s="215"/>
      <c r="J137" s="216">
        <f>ROUND(I137*H137,2)</f>
        <v>0</v>
      </c>
      <c r="K137" s="212" t="s">
        <v>1</v>
      </c>
      <c r="L137" s="43"/>
      <c r="M137" s="217" t="s">
        <v>1</v>
      </c>
      <c r="N137" s="218" t="s">
        <v>38</v>
      </c>
      <c r="O137" s="90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1" t="s">
        <v>118</v>
      </c>
      <c r="AT137" s="221" t="s">
        <v>114</v>
      </c>
      <c r="AU137" s="221" t="s">
        <v>80</v>
      </c>
      <c r="AY137" s="16" t="s">
        <v>108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6" t="s">
        <v>78</v>
      </c>
      <c r="BK137" s="222">
        <f>ROUND(I137*H137,2)</f>
        <v>0</v>
      </c>
      <c r="BL137" s="16" t="s">
        <v>118</v>
      </c>
      <c r="BM137" s="221" t="s">
        <v>150</v>
      </c>
    </row>
    <row r="138" s="2" customFormat="1">
      <c r="A138" s="37"/>
      <c r="B138" s="38"/>
      <c r="C138" s="39"/>
      <c r="D138" s="223" t="s">
        <v>120</v>
      </c>
      <c r="E138" s="39"/>
      <c r="F138" s="224" t="s">
        <v>149</v>
      </c>
      <c r="G138" s="39"/>
      <c r="H138" s="39"/>
      <c r="I138" s="225"/>
      <c r="J138" s="39"/>
      <c r="K138" s="39"/>
      <c r="L138" s="43"/>
      <c r="M138" s="226"/>
      <c r="N138" s="227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120</v>
      </c>
      <c r="AU138" s="16" t="s">
        <v>80</v>
      </c>
    </row>
    <row r="139" s="2" customFormat="1" ht="55.5" customHeight="1">
      <c r="A139" s="37"/>
      <c r="B139" s="38"/>
      <c r="C139" s="210" t="s">
        <v>151</v>
      </c>
      <c r="D139" s="210" t="s">
        <v>114</v>
      </c>
      <c r="E139" s="211" t="s">
        <v>152</v>
      </c>
      <c r="F139" s="212" t="s">
        <v>153</v>
      </c>
      <c r="G139" s="213" t="s">
        <v>131</v>
      </c>
      <c r="H139" s="214">
        <v>1</v>
      </c>
      <c r="I139" s="215"/>
      <c r="J139" s="216">
        <f>ROUND(I139*H139,2)</f>
        <v>0</v>
      </c>
      <c r="K139" s="212" t="s">
        <v>1</v>
      </c>
      <c r="L139" s="43"/>
      <c r="M139" s="217" t="s">
        <v>1</v>
      </c>
      <c r="N139" s="218" t="s">
        <v>38</v>
      </c>
      <c r="O139" s="90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1" t="s">
        <v>118</v>
      </c>
      <c r="AT139" s="221" t="s">
        <v>114</v>
      </c>
      <c r="AU139" s="221" t="s">
        <v>80</v>
      </c>
      <c r="AY139" s="16" t="s">
        <v>108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6" t="s">
        <v>78</v>
      </c>
      <c r="BK139" s="222">
        <f>ROUND(I139*H139,2)</f>
        <v>0</v>
      </c>
      <c r="BL139" s="16" t="s">
        <v>118</v>
      </c>
      <c r="BM139" s="221" t="s">
        <v>154</v>
      </c>
    </row>
    <row r="140" s="2" customFormat="1">
      <c r="A140" s="37"/>
      <c r="B140" s="38"/>
      <c r="C140" s="39"/>
      <c r="D140" s="223" t="s">
        <v>120</v>
      </c>
      <c r="E140" s="39"/>
      <c r="F140" s="224" t="s">
        <v>155</v>
      </c>
      <c r="G140" s="39"/>
      <c r="H140" s="39"/>
      <c r="I140" s="225"/>
      <c r="J140" s="39"/>
      <c r="K140" s="39"/>
      <c r="L140" s="43"/>
      <c r="M140" s="226"/>
      <c r="N140" s="227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120</v>
      </c>
      <c r="AU140" s="16" t="s">
        <v>80</v>
      </c>
    </row>
    <row r="141" s="2" customFormat="1" ht="44.25" customHeight="1">
      <c r="A141" s="37"/>
      <c r="B141" s="38"/>
      <c r="C141" s="210" t="s">
        <v>156</v>
      </c>
      <c r="D141" s="210" t="s">
        <v>114</v>
      </c>
      <c r="E141" s="211" t="s">
        <v>157</v>
      </c>
      <c r="F141" s="212" t="s">
        <v>158</v>
      </c>
      <c r="G141" s="213" t="s">
        <v>117</v>
      </c>
      <c r="H141" s="214">
        <v>30</v>
      </c>
      <c r="I141" s="215"/>
      <c r="J141" s="216">
        <f>ROUND(I141*H141,2)</f>
        <v>0</v>
      </c>
      <c r="K141" s="212" t="s">
        <v>1</v>
      </c>
      <c r="L141" s="43"/>
      <c r="M141" s="217" t="s">
        <v>1</v>
      </c>
      <c r="N141" s="218" t="s">
        <v>38</v>
      </c>
      <c r="O141" s="90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1" t="s">
        <v>118</v>
      </c>
      <c r="AT141" s="221" t="s">
        <v>114</v>
      </c>
      <c r="AU141" s="221" t="s">
        <v>80</v>
      </c>
      <c r="AY141" s="16" t="s">
        <v>108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6" t="s">
        <v>78</v>
      </c>
      <c r="BK141" s="222">
        <f>ROUND(I141*H141,2)</f>
        <v>0</v>
      </c>
      <c r="BL141" s="16" t="s">
        <v>118</v>
      </c>
      <c r="BM141" s="221" t="s">
        <v>159</v>
      </c>
    </row>
    <row r="142" s="2" customFormat="1">
      <c r="A142" s="37"/>
      <c r="B142" s="38"/>
      <c r="C142" s="39"/>
      <c r="D142" s="223" t="s">
        <v>120</v>
      </c>
      <c r="E142" s="39"/>
      <c r="F142" s="224" t="s">
        <v>158</v>
      </c>
      <c r="G142" s="39"/>
      <c r="H142" s="39"/>
      <c r="I142" s="225"/>
      <c r="J142" s="39"/>
      <c r="K142" s="39"/>
      <c r="L142" s="43"/>
      <c r="M142" s="226"/>
      <c r="N142" s="227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120</v>
      </c>
      <c r="AU142" s="16" t="s">
        <v>80</v>
      </c>
    </row>
    <row r="143" s="12" customFormat="1" ht="25.92" customHeight="1">
      <c r="A143" s="12"/>
      <c r="B143" s="194"/>
      <c r="C143" s="195"/>
      <c r="D143" s="196" t="s">
        <v>72</v>
      </c>
      <c r="E143" s="197" t="s">
        <v>160</v>
      </c>
      <c r="F143" s="197" t="s">
        <v>161</v>
      </c>
      <c r="G143" s="195"/>
      <c r="H143" s="195"/>
      <c r="I143" s="198"/>
      <c r="J143" s="199">
        <f>BK143</f>
        <v>0</v>
      </c>
      <c r="K143" s="195"/>
      <c r="L143" s="200"/>
      <c r="M143" s="201"/>
      <c r="N143" s="202"/>
      <c r="O143" s="202"/>
      <c r="P143" s="203">
        <f>SUM(P144:P145)</f>
        <v>0</v>
      </c>
      <c r="Q143" s="202"/>
      <c r="R143" s="203">
        <f>SUM(R144:R145)</f>
        <v>0</v>
      </c>
      <c r="S143" s="202"/>
      <c r="T143" s="204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5" t="s">
        <v>78</v>
      </c>
      <c r="AT143" s="206" t="s">
        <v>72</v>
      </c>
      <c r="AU143" s="206" t="s">
        <v>73</v>
      </c>
      <c r="AY143" s="205" t="s">
        <v>108</v>
      </c>
      <c r="BK143" s="207">
        <f>SUM(BK144:BK145)</f>
        <v>0</v>
      </c>
    </row>
    <row r="144" s="2" customFormat="1" ht="33" customHeight="1">
      <c r="A144" s="37"/>
      <c r="B144" s="38"/>
      <c r="C144" s="210" t="s">
        <v>162</v>
      </c>
      <c r="D144" s="210" t="s">
        <v>114</v>
      </c>
      <c r="E144" s="211" t="s">
        <v>163</v>
      </c>
      <c r="F144" s="212" t="s">
        <v>164</v>
      </c>
      <c r="G144" s="213" t="s">
        <v>123</v>
      </c>
      <c r="H144" s="214">
        <v>1566</v>
      </c>
      <c r="I144" s="215"/>
      <c r="J144" s="216">
        <f>ROUND(I144*H144,2)</f>
        <v>0</v>
      </c>
      <c r="K144" s="212" t="s">
        <v>1</v>
      </c>
      <c r="L144" s="43"/>
      <c r="M144" s="217" t="s">
        <v>1</v>
      </c>
      <c r="N144" s="218" t="s">
        <v>38</v>
      </c>
      <c r="O144" s="90"/>
      <c r="P144" s="219">
        <f>O144*H144</f>
        <v>0</v>
      </c>
      <c r="Q144" s="219">
        <v>0</v>
      </c>
      <c r="R144" s="219">
        <f>Q144*H144</f>
        <v>0</v>
      </c>
      <c r="S144" s="219">
        <v>0</v>
      </c>
      <c r="T144" s="220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1" t="s">
        <v>128</v>
      </c>
      <c r="AT144" s="221" t="s">
        <v>114</v>
      </c>
      <c r="AU144" s="221" t="s">
        <v>78</v>
      </c>
      <c r="AY144" s="16" t="s">
        <v>108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6" t="s">
        <v>78</v>
      </c>
      <c r="BK144" s="222">
        <f>ROUND(I144*H144,2)</f>
        <v>0</v>
      </c>
      <c r="BL144" s="16" t="s">
        <v>128</v>
      </c>
      <c r="BM144" s="221" t="s">
        <v>165</v>
      </c>
    </row>
    <row r="145" s="2" customFormat="1">
      <c r="A145" s="37"/>
      <c r="B145" s="38"/>
      <c r="C145" s="39"/>
      <c r="D145" s="223" t="s">
        <v>120</v>
      </c>
      <c r="E145" s="39"/>
      <c r="F145" s="224" t="s">
        <v>164</v>
      </c>
      <c r="G145" s="39"/>
      <c r="H145" s="39"/>
      <c r="I145" s="225"/>
      <c r="J145" s="39"/>
      <c r="K145" s="39"/>
      <c r="L145" s="43"/>
      <c r="M145" s="226"/>
      <c r="N145" s="227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120</v>
      </c>
      <c r="AU145" s="16" t="s">
        <v>78</v>
      </c>
    </row>
    <row r="146" s="12" customFormat="1" ht="25.92" customHeight="1">
      <c r="A146" s="12"/>
      <c r="B146" s="194"/>
      <c r="C146" s="195"/>
      <c r="D146" s="196" t="s">
        <v>72</v>
      </c>
      <c r="E146" s="197" t="s">
        <v>72</v>
      </c>
      <c r="F146" s="197" t="s">
        <v>166</v>
      </c>
      <c r="G146" s="195"/>
      <c r="H146" s="195"/>
      <c r="I146" s="198"/>
      <c r="J146" s="199">
        <f>BK146</f>
        <v>0</v>
      </c>
      <c r="K146" s="195"/>
      <c r="L146" s="200"/>
      <c r="M146" s="201"/>
      <c r="N146" s="202"/>
      <c r="O146" s="202"/>
      <c r="P146" s="203">
        <f>SUM(P147:P148)</f>
        <v>0</v>
      </c>
      <c r="Q146" s="202"/>
      <c r="R146" s="203">
        <f>SUM(R147:R148)</f>
        <v>0</v>
      </c>
      <c r="S146" s="202"/>
      <c r="T146" s="204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5" t="s">
        <v>80</v>
      </c>
      <c r="AT146" s="206" t="s">
        <v>72</v>
      </c>
      <c r="AU146" s="206" t="s">
        <v>73</v>
      </c>
      <c r="AY146" s="205" t="s">
        <v>108</v>
      </c>
      <c r="BK146" s="207">
        <f>SUM(BK147:BK148)</f>
        <v>0</v>
      </c>
    </row>
    <row r="147" s="2" customFormat="1" ht="37.8" customHeight="1">
      <c r="A147" s="37"/>
      <c r="B147" s="38"/>
      <c r="C147" s="210" t="s">
        <v>167</v>
      </c>
      <c r="D147" s="210" t="s">
        <v>114</v>
      </c>
      <c r="E147" s="211" t="s">
        <v>168</v>
      </c>
      <c r="F147" s="212" t="s">
        <v>169</v>
      </c>
      <c r="G147" s="213" t="s">
        <v>131</v>
      </c>
      <c r="H147" s="214">
        <v>1</v>
      </c>
      <c r="I147" s="215"/>
      <c r="J147" s="216">
        <f>ROUND(I147*H147,2)</f>
        <v>0</v>
      </c>
      <c r="K147" s="212" t="s">
        <v>1</v>
      </c>
      <c r="L147" s="43"/>
      <c r="M147" s="217" t="s">
        <v>1</v>
      </c>
      <c r="N147" s="218" t="s">
        <v>38</v>
      </c>
      <c r="O147" s="90"/>
      <c r="P147" s="219">
        <f>O147*H147</f>
        <v>0</v>
      </c>
      <c r="Q147" s="219">
        <v>0</v>
      </c>
      <c r="R147" s="219">
        <f>Q147*H147</f>
        <v>0</v>
      </c>
      <c r="S147" s="219">
        <v>0</v>
      </c>
      <c r="T147" s="220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1" t="s">
        <v>170</v>
      </c>
      <c r="AT147" s="221" t="s">
        <v>114</v>
      </c>
      <c r="AU147" s="221" t="s">
        <v>78</v>
      </c>
      <c r="AY147" s="16" t="s">
        <v>108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6" t="s">
        <v>78</v>
      </c>
      <c r="BK147" s="222">
        <f>ROUND(I147*H147,2)</f>
        <v>0</v>
      </c>
      <c r="BL147" s="16" t="s">
        <v>170</v>
      </c>
      <c r="BM147" s="221" t="s">
        <v>171</v>
      </c>
    </row>
    <row r="148" s="2" customFormat="1">
      <c r="A148" s="37"/>
      <c r="B148" s="38"/>
      <c r="C148" s="39"/>
      <c r="D148" s="223" t="s">
        <v>120</v>
      </c>
      <c r="E148" s="39"/>
      <c r="F148" s="224" t="s">
        <v>169</v>
      </c>
      <c r="G148" s="39"/>
      <c r="H148" s="39"/>
      <c r="I148" s="225"/>
      <c r="J148" s="39"/>
      <c r="K148" s="39"/>
      <c r="L148" s="43"/>
      <c r="M148" s="226"/>
      <c r="N148" s="227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120</v>
      </c>
      <c r="AU148" s="16" t="s">
        <v>78</v>
      </c>
    </row>
    <row r="149" s="12" customFormat="1" ht="25.92" customHeight="1">
      <c r="A149" s="12"/>
      <c r="B149" s="194"/>
      <c r="C149" s="195"/>
      <c r="D149" s="196" t="s">
        <v>72</v>
      </c>
      <c r="E149" s="197" t="s">
        <v>172</v>
      </c>
      <c r="F149" s="197" t="s">
        <v>173</v>
      </c>
      <c r="G149" s="195"/>
      <c r="H149" s="195"/>
      <c r="I149" s="198"/>
      <c r="J149" s="199">
        <f>BK149</f>
        <v>0</v>
      </c>
      <c r="K149" s="195"/>
      <c r="L149" s="200"/>
      <c r="M149" s="201"/>
      <c r="N149" s="202"/>
      <c r="O149" s="202"/>
      <c r="P149" s="203">
        <f>SUM(P150:P176)</f>
        <v>0</v>
      </c>
      <c r="Q149" s="202"/>
      <c r="R149" s="203">
        <f>SUM(R150:R176)</f>
        <v>0.57493799999999995</v>
      </c>
      <c r="S149" s="202"/>
      <c r="T149" s="204">
        <f>SUM(T150:T176)</f>
        <v>0.92664000000000002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5" t="s">
        <v>78</v>
      </c>
      <c r="AT149" s="206" t="s">
        <v>72</v>
      </c>
      <c r="AU149" s="206" t="s">
        <v>73</v>
      </c>
      <c r="AY149" s="205" t="s">
        <v>108</v>
      </c>
      <c r="BK149" s="207">
        <f>SUM(BK150:BK176)</f>
        <v>0</v>
      </c>
    </row>
    <row r="150" s="2" customFormat="1" ht="24.15" customHeight="1">
      <c r="A150" s="37"/>
      <c r="B150" s="38"/>
      <c r="C150" s="210" t="s">
        <v>174</v>
      </c>
      <c r="D150" s="210" t="s">
        <v>114</v>
      </c>
      <c r="E150" s="211" t="s">
        <v>175</v>
      </c>
      <c r="F150" s="212" t="s">
        <v>176</v>
      </c>
      <c r="G150" s="213" t="s">
        <v>123</v>
      </c>
      <c r="H150" s="214">
        <v>14.039999999999999</v>
      </c>
      <c r="I150" s="215"/>
      <c r="J150" s="216">
        <f>ROUND(I150*H150,2)</f>
        <v>0</v>
      </c>
      <c r="K150" s="212" t="s">
        <v>177</v>
      </c>
      <c r="L150" s="43"/>
      <c r="M150" s="217" t="s">
        <v>1</v>
      </c>
      <c r="N150" s="218" t="s">
        <v>38</v>
      </c>
      <c r="O150" s="90"/>
      <c r="P150" s="219">
        <f>O150*H150</f>
        <v>0</v>
      </c>
      <c r="Q150" s="219">
        <v>0</v>
      </c>
      <c r="R150" s="219">
        <f>Q150*H150</f>
        <v>0</v>
      </c>
      <c r="S150" s="219">
        <v>0.066000000000000003</v>
      </c>
      <c r="T150" s="220">
        <f>S150*H150</f>
        <v>0.92664000000000002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1" t="s">
        <v>170</v>
      </c>
      <c r="AT150" s="221" t="s">
        <v>114</v>
      </c>
      <c r="AU150" s="221" t="s">
        <v>78</v>
      </c>
      <c r="AY150" s="16" t="s">
        <v>108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6" t="s">
        <v>78</v>
      </c>
      <c r="BK150" s="222">
        <f>ROUND(I150*H150,2)</f>
        <v>0</v>
      </c>
      <c r="BL150" s="16" t="s">
        <v>170</v>
      </c>
      <c r="BM150" s="221" t="s">
        <v>178</v>
      </c>
    </row>
    <row r="151" s="2" customFormat="1">
      <c r="A151" s="37"/>
      <c r="B151" s="38"/>
      <c r="C151" s="39"/>
      <c r="D151" s="223" t="s">
        <v>120</v>
      </c>
      <c r="E151" s="39"/>
      <c r="F151" s="224" t="s">
        <v>179</v>
      </c>
      <c r="G151" s="39"/>
      <c r="H151" s="39"/>
      <c r="I151" s="225"/>
      <c r="J151" s="39"/>
      <c r="K151" s="39"/>
      <c r="L151" s="43"/>
      <c r="M151" s="226"/>
      <c r="N151" s="227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120</v>
      </c>
      <c r="AU151" s="16" t="s">
        <v>78</v>
      </c>
    </row>
    <row r="152" s="2" customFormat="1">
      <c r="A152" s="37"/>
      <c r="B152" s="38"/>
      <c r="C152" s="39"/>
      <c r="D152" s="228" t="s">
        <v>180</v>
      </c>
      <c r="E152" s="39"/>
      <c r="F152" s="229" t="s">
        <v>181</v>
      </c>
      <c r="G152" s="39"/>
      <c r="H152" s="39"/>
      <c r="I152" s="225"/>
      <c r="J152" s="39"/>
      <c r="K152" s="39"/>
      <c r="L152" s="43"/>
      <c r="M152" s="226"/>
      <c r="N152" s="227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180</v>
      </c>
      <c r="AU152" s="16" t="s">
        <v>78</v>
      </c>
    </row>
    <row r="153" s="13" customFormat="1">
      <c r="A153" s="13"/>
      <c r="B153" s="230"/>
      <c r="C153" s="231"/>
      <c r="D153" s="223" t="s">
        <v>182</v>
      </c>
      <c r="E153" s="232" t="s">
        <v>1</v>
      </c>
      <c r="F153" s="233" t="s">
        <v>183</v>
      </c>
      <c r="G153" s="231"/>
      <c r="H153" s="232" t="s">
        <v>1</v>
      </c>
      <c r="I153" s="234"/>
      <c r="J153" s="231"/>
      <c r="K153" s="231"/>
      <c r="L153" s="235"/>
      <c r="M153" s="236"/>
      <c r="N153" s="237"/>
      <c r="O153" s="237"/>
      <c r="P153" s="237"/>
      <c r="Q153" s="237"/>
      <c r="R153" s="237"/>
      <c r="S153" s="237"/>
      <c r="T153" s="23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9" t="s">
        <v>182</v>
      </c>
      <c r="AU153" s="239" t="s">
        <v>78</v>
      </c>
      <c r="AV153" s="13" t="s">
        <v>78</v>
      </c>
      <c r="AW153" s="13" t="s">
        <v>30</v>
      </c>
      <c r="AX153" s="13" t="s">
        <v>73</v>
      </c>
      <c r="AY153" s="239" t="s">
        <v>108</v>
      </c>
    </row>
    <row r="154" s="14" customFormat="1">
      <c r="A154" s="14"/>
      <c r="B154" s="240"/>
      <c r="C154" s="241"/>
      <c r="D154" s="223" t="s">
        <v>182</v>
      </c>
      <c r="E154" s="242" t="s">
        <v>1</v>
      </c>
      <c r="F154" s="243" t="s">
        <v>184</v>
      </c>
      <c r="G154" s="241"/>
      <c r="H154" s="244">
        <v>14.039999999999999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0" t="s">
        <v>182</v>
      </c>
      <c r="AU154" s="250" t="s">
        <v>78</v>
      </c>
      <c r="AV154" s="14" t="s">
        <v>80</v>
      </c>
      <c r="AW154" s="14" t="s">
        <v>30</v>
      </c>
      <c r="AX154" s="14" t="s">
        <v>78</v>
      </c>
      <c r="AY154" s="250" t="s">
        <v>108</v>
      </c>
    </row>
    <row r="155" s="2" customFormat="1" ht="24.15" customHeight="1">
      <c r="A155" s="37"/>
      <c r="B155" s="38"/>
      <c r="C155" s="210" t="s">
        <v>170</v>
      </c>
      <c r="D155" s="210" t="s">
        <v>114</v>
      </c>
      <c r="E155" s="211" t="s">
        <v>185</v>
      </c>
      <c r="F155" s="212" t="s">
        <v>186</v>
      </c>
      <c r="G155" s="213" t="s">
        <v>123</v>
      </c>
      <c r="H155" s="214">
        <v>14.039999999999999</v>
      </c>
      <c r="I155" s="215"/>
      <c r="J155" s="216">
        <f>ROUND(I155*H155,2)</f>
        <v>0</v>
      </c>
      <c r="K155" s="212" t="s">
        <v>177</v>
      </c>
      <c r="L155" s="43"/>
      <c r="M155" s="217" t="s">
        <v>1</v>
      </c>
      <c r="N155" s="218" t="s">
        <v>38</v>
      </c>
      <c r="O155" s="90"/>
      <c r="P155" s="219">
        <f>O155*H155</f>
        <v>0</v>
      </c>
      <c r="Q155" s="219">
        <v>0</v>
      </c>
      <c r="R155" s="219">
        <f>Q155*H155</f>
        <v>0</v>
      </c>
      <c r="S155" s="219">
        <v>0</v>
      </c>
      <c r="T155" s="220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1" t="s">
        <v>170</v>
      </c>
      <c r="AT155" s="221" t="s">
        <v>114</v>
      </c>
      <c r="AU155" s="221" t="s">
        <v>78</v>
      </c>
      <c r="AY155" s="16" t="s">
        <v>108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6" t="s">
        <v>78</v>
      </c>
      <c r="BK155" s="222">
        <f>ROUND(I155*H155,2)</f>
        <v>0</v>
      </c>
      <c r="BL155" s="16" t="s">
        <v>170</v>
      </c>
      <c r="BM155" s="221" t="s">
        <v>187</v>
      </c>
    </row>
    <row r="156" s="2" customFormat="1">
      <c r="A156" s="37"/>
      <c r="B156" s="38"/>
      <c r="C156" s="39"/>
      <c r="D156" s="223" t="s">
        <v>120</v>
      </c>
      <c r="E156" s="39"/>
      <c r="F156" s="224" t="s">
        <v>188</v>
      </c>
      <c r="G156" s="39"/>
      <c r="H156" s="39"/>
      <c r="I156" s="225"/>
      <c r="J156" s="39"/>
      <c r="K156" s="39"/>
      <c r="L156" s="43"/>
      <c r="M156" s="226"/>
      <c r="N156" s="227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120</v>
      </c>
      <c r="AU156" s="16" t="s">
        <v>78</v>
      </c>
    </row>
    <row r="157" s="2" customFormat="1">
      <c r="A157" s="37"/>
      <c r="B157" s="38"/>
      <c r="C157" s="39"/>
      <c r="D157" s="228" t="s">
        <v>180</v>
      </c>
      <c r="E157" s="39"/>
      <c r="F157" s="229" t="s">
        <v>189</v>
      </c>
      <c r="G157" s="39"/>
      <c r="H157" s="39"/>
      <c r="I157" s="225"/>
      <c r="J157" s="39"/>
      <c r="K157" s="39"/>
      <c r="L157" s="43"/>
      <c r="M157" s="226"/>
      <c r="N157" s="227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180</v>
      </c>
      <c r="AU157" s="16" t="s">
        <v>78</v>
      </c>
    </row>
    <row r="158" s="2" customFormat="1" ht="24.15" customHeight="1">
      <c r="A158" s="37"/>
      <c r="B158" s="38"/>
      <c r="C158" s="210" t="s">
        <v>190</v>
      </c>
      <c r="D158" s="210" t="s">
        <v>114</v>
      </c>
      <c r="E158" s="211" t="s">
        <v>191</v>
      </c>
      <c r="F158" s="212" t="s">
        <v>192</v>
      </c>
      <c r="G158" s="213" t="s">
        <v>123</v>
      </c>
      <c r="H158" s="214">
        <v>14.039999999999999</v>
      </c>
      <c r="I158" s="215"/>
      <c r="J158" s="216">
        <f>ROUND(I158*H158,2)</f>
        <v>0</v>
      </c>
      <c r="K158" s="212" t="s">
        <v>177</v>
      </c>
      <c r="L158" s="43"/>
      <c r="M158" s="217" t="s">
        <v>1</v>
      </c>
      <c r="N158" s="218" t="s">
        <v>38</v>
      </c>
      <c r="O158" s="90"/>
      <c r="P158" s="219">
        <f>O158*H158</f>
        <v>0</v>
      </c>
      <c r="Q158" s="219">
        <v>0.0020999999999999999</v>
      </c>
      <c r="R158" s="219">
        <f>Q158*H158</f>
        <v>0.029483999999999996</v>
      </c>
      <c r="S158" s="219">
        <v>0</v>
      </c>
      <c r="T158" s="220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1" t="s">
        <v>170</v>
      </c>
      <c r="AT158" s="221" t="s">
        <v>114</v>
      </c>
      <c r="AU158" s="221" t="s">
        <v>78</v>
      </c>
      <c r="AY158" s="16" t="s">
        <v>108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6" t="s">
        <v>78</v>
      </c>
      <c r="BK158" s="222">
        <f>ROUND(I158*H158,2)</f>
        <v>0</v>
      </c>
      <c r="BL158" s="16" t="s">
        <v>170</v>
      </c>
      <c r="BM158" s="221" t="s">
        <v>193</v>
      </c>
    </row>
    <row r="159" s="2" customFormat="1">
      <c r="A159" s="37"/>
      <c r="B159" s="38"/>
      <c r="C159" s="39"/>
      <c r="D159" s="223" t="s">
        <v>120</v>
      </c>
      <c r="E159" s="39"/>
      <c r="F159" s="224" t="s">
        <v>194</v>
      </c>
      <c r="G159" s="39"/>
      <c r="H159" s="39"/>
      <c r="I159" s="225"/>
      <c r="J159" s="39"/>
      <c r="K159" s="39"/>
      <c r="L159" s="43"/>
      <c r="M159" s="226"/>
      <c r="N159" s="227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120</v>
      </c>
      <c r="AU159" s="16" t="s">
        <v>78</v>
      </c>
    </row>
    <row r="160" s="2" customFormat="1">
      <c r="A160" s="37"/>
      <c r="B160" s="38"/>
      <c r="C160" s="39"/>
      <c r="D160" s="228" t="s">
        <v>180</v>
      </c>
      <c r="E160" s="39"/>
      <c r="F160" s="229" t="s">
        <v>195</v>
      </c>
      <c r="G160" s="39"/>
      <c r="H160" s="39"/>
      <c r="I160" s="225"/>
      <c r="J160" s="39"/>
      <c r="K160" s="39"/>
      <c r="L160" s="43"/>
      <c r="M160" s="226"/>
      <c r="N160" s="227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180</v>
      </c>
      <c r="AU160" s="16" t="s">
        <v>78</v>
      </c>
    </row>
    <row r="161" s="2" customFormat="1" ht="24.15" customHeight="1">
      <c r="A161" s="37"/>
      <c r="B161" s="38"/>
      <c r="C161" s="210" t="s">
        <v>196</v>
      </c>
      <c r="D161" s="210" t="s">
        <v>114</v>
      </c>
      <c r="E161" s="211" t="s">
        <v>197</v>
      </c>
      <c r="F161" s="212" t="s">
        <v>198</v>
      </c>
      <c r="G161" s="213" t="s">
        <v>123</v>
      </c>
      <c r="H161" s="214">
        <v>14.039999999999999</v>
      </c>
      <c r="I161" s="215"/>
      <c r="J161" s="216">
        <f>ROUND(I161*H161,2)</f>
        <v>0</v>
      </c>
      <c r="K161" s="212" t="s">
        <v>177</v>
      </c>
      <c r="L161" s="43"/>
      <c r="M161" s="217" t="s">
        <v>1</v>
      </c>
      <c r="N161" s="218" t="s">
        <v>38</v>
      </c>
      <c r="O161" s="90"/>
      <c r="P161" s="219">
        <f>O161*H161</f>
        <v>0</v>
      </c>
      <c r="Q161" s="219">
        <v>0.038850000000000003</v>
      </c>
      <c r="R161" s="219">
        <f>Q161*H161</f>
        <v>0.54545399999999999</v>
      </c>
      <c r="S161" s="219">
        <v>0</v>
      </c>
      <c r="T161" s="220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1" t="s">
        <v>170</v>
      </c>
      <c r="AT161" s="221" t="s">
        <v>114</v>
      </c>
      <c r="AU161" s="221" t="s">
        <v>78</v>
      </c>
      <c r="AY161" s="16" t="s">
        <v>108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6" t="s">
        <v>78</v>
      </c>
      <c r="BK161" s="222">
        <f>ROUND(I161*H161,2)</f>
        <v>0</v>
      </c>
      <c r="BL161" s="16" t="s">
        <v>170</v>
      </c>
      <c r="BM161" s="221" t="s">
        <v>199</v>
      </c>
    </row>
    <row r="162" s="2" customFormat="1">
      <c r="A162" s="37"/>
      <c r="B162" s="38"/>
      <c r="C162" s="39"/>
      <c r="D162" s="223" t="s">
        <v>120</v>
      </c>
      <c r="E162" s="39"/>
      <c r="F162" s="224" t="s">
        <v>200</v>
      </c>
      <c r="G162" s="39"/>
      <c r="H162" s="39"/>
      <c r="I162" s="225"/>
      <c r="J162" s="39"/>
      <c r="K162" s="39"/>
      <c r="L162" s="43"/>
      <c r="M162" s="226"/>
      <c r="N162" s="227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120</v>
      </c>
      <c r="AU162" s="16" t="s">
        <v>78</v>
      </c>
    </row>
    <row r="163" s="2" customFormat="1">
      <c r="A163" s="37"/>
      <c r="B163" s="38"/>
      <c r="C163" s="39"/>
      <c r="D163" s="228" t="s">
        <v>180</v>
      </c>
      <c r="E163" s="39"/>
      <c r="F163" s="229" t="s">
        <v>201</v>
      </c>
      <c r="G163" s="39"/>
      <c r="H163" s="39"/>
      <c r="I163" s="225"/>
      <c r="J163" s="39"/>
      <c r="K163" s="39"/>
      <c r="L163" s="43"/>
      <c r="M163" s="226"/>
      <c r="N163" s="227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180</v>
      </c>
      <c r="AU163" s="16" t="s">
        <v>78</v>
      </c>
    </row>
    <row r="164" s="2" customFormat="1" ht="33" customHeight="1">
      <c r="A164" s="37"/>
      <c r="B164" s="38"/>
      <c r="C164" s="210" t="s">
        <v>202</v>
      </c>
      <c r="D164" s="210" t="s">
        <v>114</v>
      </c>
      <c r="E164" s="211" t="s">
        <v>203</v>
      </c>
      <c r="F164" s="212" t="s">
        <v>204</v>
      </c>
      <c r="G164" s="213" t="s">
        <v>205</v>
      </c>
      <c r="H164" s="214">
        <v>0.92700000000000005</v>
      </c>
      <c r="I164" s="215"/>
      <c r="J164" s="216">
        <f>ROUND(I164*H164,2)</f>
        <v>0</v>
      </c>
      <c r="K164" s="212" t="s">
        <v>177</v>
      </c>
      <c r="L164" s="43"/>
      <c r="M164" s="217" t="s">
        <v>1</v>
      </c>
      <c r="N164" s="218" t="s">
        <v>38</v>
      </c>
      <c r="O164" s="90"/>
      <c r="P164" s="219">
        <f>O164*H164</f>
        <v>0</v>
      </c>
      <c r="Q164" s="219">
        <v>0</v>
      </c>
      <c r="R164" s="219">
        <f>Q164*H164</f>
        <v>0</v>
      </c>
      <c r="S164" s="219">
        <v>0</v>
      </c>
      <c r="T164" s="220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1" t="s">
        <v>170</v>
      </c>
      <c r="AT164" s="221" t="s">
        <v>114</v>
      </c>
      <c r="AU164" s="221" t="s">
        <v>78</v>
      </c>
      <c r="AY164" s="16" t="s">
        <v>108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6" t="s">
        <v>78</v>
      </c>
      <c r="BK164" s="222">
        <f>ROUND(I164*H164,2)</f>
        <v>0</v>
      </c>
      <c r="BL164" s="16" t="s">
        <v>170</v>
      </c>
      <c r="BM164" s="221" t="s">
        <v>206</v>
      </c>
    </row>
    <row r="165" s="2" customFormat="1">
      <c r="A165" s="37"/>
      <c r="B165" s="38"/>
      <c r="C165" s="39"/>
      <c r="D165" s="223" t="s">
        <v>120</v>
      </c>
      <c r="E165" s="39"/>
      <c r="F165" s="224" t="s">
        <v>207</v>
      </c>
      <c r="G165" s="39"/>
      <c r="H165" s="39"/>
      <c r="I165" s="225"/>
      <c r="J165" s="39"/>
      <c r="K165" s="39"/>
      <c r="L165" s="43"/>
      <c r="M165" s="226"/>
      <c r="N165" s="227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120</v>
      </c>
      <c r="AU165" s="16" t="s">
        <v>78</v>
      </c>
    </row>
    <row r="166" s="2" customFormat="1">
      <c r="A166" s="37"/>
      <c r="B166" s="38"/>
      <c r="C166" s="39"/>
      <c r="D166" s="228" t="s">
        <v>180</v>
      </c>
      <c r="E166" s="39"/>
      <c r="F166" s="229" t="s">
        <v>208</v>
      </c>
      <c r="G166" s="39"/>
      <c r="H166" s="39"/>
      <c r="I166" s="225"/>
      <c r="J166" s="39"/>
      <c r="K166" s="39"/>
      <c r="L166" s="43"/>
      <c r="M166" s="226"/>
      <c r="N166" s="227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180</v>
      </c>
      <c r="AU166" s="16" t="s">
        <v>78</v>
      </c>
    </row>
    <row r="167" s="2" customFormat="1" ht="24.15" customHeight="1">
      <c r="A167" s="37"/>
      <c r="B167" s="38"/>
      <c r="C167" s="210" t="s">
        <v>209</v>
      </c>
      <c r="D167" s="210" t="s">
        <v>114</v>
      </c>
      <c r="E167" s="211" t="s">
        <v>210</v>
      </c>
      <c r="F167" s="212" t="s">
        <v>211</v>
      </c>
      <c r="G167" s="213" t="s">
        <v>205</v>
      </c>
      <c r="H167" s="214">
        <v>0.92700000000000005</v>
      </c>
      <c r="I167" s="215"/>
      <c r="J167" s="216">
        <f>ROUND(I167*H167,2)</f>
        <v>0</v>
      </c>
      <c r="K167" s="212" t="s">
        <v>177</v>
      </c>
      <c r="L167" s="43"/>
      <c r="M167" s="217" t="s">
        <v>1</v>
      </c>
      <c r="N167" s="218" t="s">
        <v>38</v>
      </c>
      <c r="O167" s="90"/>
      <c r="P167" s="219">
        <f>O167*H167</f>
        <v>0</v>
      </c>
      <c r="Q167" s="219">
        <v>0</v>
      </c>
      <c r="R167" s="219">
        <f>Q167*H167</f>
        <v>0</v>
      </c>
      <c r="S167" s="219">
        <v>0</v>
      </c>
      <c r="T167" s="220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1" t="s">
        <v>170</v>
      </c>
      <c r="AT167" s="221" t="s">
        <v>114</v>
      </c>
      <c r="AU167" s="221" t="s">
        <v>78</v>
      </c>
      <c r="AY167" s="16" t="s">
        <v>108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6" t="s">
        <v>78</v>
      </c>
      <c r="BK167" s="222">
        <f>ROUND(I167*H167,2)</f>
        <v>0</v>
      </c>
      <c r="BL167" s="16" t="s">
        <v>170</v>
      </c>
      <c r="BM167" s="221" t="s">
        <v>212</v>
      </c>
    </row>
    <row r="168" s="2" customFormat="1">
      <c r="A168" s="37"/>
      <c r="B168" s="38"/>
      <c r="C168" s="39"/>
      <c r="D168" s="223" t="s">
        <v>120</v>
      </c>
      <c r="E168" s="39"/>
      <c r="F168" s="224" t="s">
        <v>213</v>
      </c>
      <c r="G168" s="39"/>
      <c r="H168" s="39"/>
      <c r="I168" s="225"/>
      <c r="J168" s="39"/>
      <c r="K168" s="39"/>
      <c r="L168" s="43"/>
      <c r="M168" s="226"/>
      <c r="N168" s="227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120</v>
      </c>
      <c r="AU168" s="16" t="s">
        <v>78</v>
      </c>
    </row>
    <row r="169" s="2" customFormat="1">
      <c r="A169" s="37"/>
      <c r="B169" s="38"/>
      <c r="C169" s="39"/>
      <c r="D169" s="228" t="s">
        <v>180</v>
      </c>
      <c r="E169" s="39"/>
      <c r="F169" s="229" t="s">
        <v>214</v>
      </c>
      <c r="G169" s="39"/>
      <c r="H169" s="39"/>
      <c r="I169" s="225"/>
      <c r="J169" s="39"/>
      <c r="K169" s="39"/>
      <c r="L169" s="43"/>
      <c r="M169" s="226"/>
      <c r="N169" s="227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180</v>
      </c>
      <c r="AU169" s="16" t="s">
        <v>78</v>
      </c>
    </row>
    <row r="170" s="2" customFormat="1" ht="24.15" customHeight="1">
      <c r="A170" s="37"/>
      <c r="B170" s="38"/>
      <c r="C170" s="210" t="s">
        <v>7</v>
      </c>
      <c r="D170" s="210" t="s">
        <v>114</v>
      </c>
      <c r="E170" s="211" t="s">
        <v>215</v>
      </c>
      <c r="F170" s="212" t="s">
        <v>216</v>
      </c>
      <c r="G170" s="213" t="s">
        <v>205</v>
      </c>
      <c r="H170" s="214">
        <v>17.613</v>
      </c>
      <c r="I170" s="215"/>
      <c r="J170" s="216">
        <f>ROUND(I170*H170,2)</f>
        <v>0</v>
      </c>
      <c r="K170" s="212" t="s">
        <v>177</v>
      </c>
      <c r="L170" s="43"/>
      <c r="M170" s="217" t="s">
        <v>1</v>
      </c>
      <c r="N170" s="218" t="s">
        <v>38</v>
      </c>
      <c r="O170" s="90"/>
      <c r="P170" s="219">
        <f>O170*H170</f>
        <v>0</v>
      </c>
      <c r="Q170" s="219">
        <v>0</v>
      </c>
      <c r="R170" s="219">
        <f>Q170*H170</f>
        <v>0</v>
      </c>
      <c r="S170" s="219">
        <v>0</v>
      </c>
      <c r="T170" s="220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1" t="s">
        <v>170</v>
      </c>
      <c r="AT170" s="221" t="s">
        <v>114</v>
      </c>
      <c r="AU170" s="221" t="s">
        <v>78</v>
      </c>
      <c r="AY170" s="16" t="s">
        <v>108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6" t="s">
        <v>78</v>
      </c>
      <c r="BK170" s="222">
        <f>ROUND(I170*H170,2)</f>
        <v>0</v>
      </c>
      <c r="BL170" s="16" t="s">
        <v>170</v>
      </c>
      <c r="BM170" s="221" t="s">
        <v>217</v>
      </c>
    </row>
    <row r="171" s="2" customFormat="1">
      <c r="A171" s="37"/>
      <c r="B171" s="38"/>
      <c r="C171" s="39"/>
      <c r="D171" s="223" t="s">
        <v>120</v>
      </c>
      <c r="E171" s="39"/>
      <c r="F171" s="224" t="s">
        <v>218</v>
      </c>
      <c r="G171" s="39"/>
      <c r="H171" s="39"/>
      <c r="I171" s="225"/>
      <c r="J171" s="39"/>
      <c r="K171" s="39"/>
      <c r="L171" s="43"/>
      <c r="M171" s="226"/>
      <c r="N171" s="227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120</v>
      </c>
      <c r="AU171" s="16" t="s">
        <v>78</v>
      </c>
    </row>
    <row r="172" s="2" customFormat="1">
      <c r="A172" s="37"/>
      <c r="B172" s="38"/>
      <c r="C172" s="39"/>
      <c r="D172" s="228" t="s">
        <v>180</v>
      </c>
      <c r="E172" s="39"/>
      <c r="F172" s="229" t="s">
        <v>219</v>
      </c>
      <c r="G172" s="39"/>
      <c r="H172" s="39"/>
      <c r="I172" s="225"/>
      <c r="J172" s="39"/>
      <c r="K172" s="39"/>
      <c r="L172" s="43"/>
      <c r="M172" s="226"/>
      <c r="N172" s="227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180</v>
      </c>
      <c r="AU172" s="16" t="s">
        <v>78</v>
      </c>
    </row>
    <row r="173" s="14" customFormat="1">
      <c r="A173" s="14"/>
      <c r="B173" s="240"/>
      <c r="C173" s="241"/>
      <c r="D173" s="223" t="s">
        <v>182</v>
      </c>
      <c r="E173" s="242" t="s">
        <v>1</v>
      </c>
      <c r="F173" s="243" t="s">
        <v>220</v>
      </c>
      <c r="G173" s="241"/>
      <c r="H173" s="244">
        <v>17.613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0" t="s">
        <v>182</v>
      </c>
      <c r="AU173" s="250" t="s">
        <v>78</v>
      </c>
      <c r="AV173" s="14" t="s">
        <v>80</v>
      </c>
      <c r="AW173" s="14" t="s">
        <v>30</v>
      </c>
      <c r="AX173" s="14" t="s">
        <v>78</v>
      </c>
      <c r="AY173" s="250" t="s">
        <v>108</v>
      </c>
    </row>
    <row r="174" s="2" customFormat="1" ht="33" customHeight="1">
      <c r="A174" s="37"/>
      <c r="B174" s="38"/>
      <c r="C174" s="210" t="s">
        <v>221</v>
      </c>
      <c r="D174" s="210" t="s">
        <v>114</v>
      </c>
      <c r="E174" s="211" t="s">
        <v>222</v>
      </c>
      <c r="F174" s="212" t="s">
        <v>223</v>
      </c>
      <c r="G174" s="213" t="s">
        <v>205</v>
      </c>
      <c r="H174" s="214">
        <v>0.92700000000000005</v>
      </c>
      <c r="I174" s="215"/>
      <c r="J174" s="216">
        <f>ROUND(I174*H174,2)</f>
        <v>0</v>
      </c>
      <c r="K174" s="212" t="s">
        <v>177</v>
      </c>
      <c r="L174" s="43"/>
      <c r="M174" s="217" t="s">
        <v>1</v>
      </c>
      <c r="N174" s="218" t="s">
        <v>38</v>
      </c>
      <c r="O174" s="90"/>
      <c r="P174" s="219">
        <f>O174*H174</f>
        <v>0</v>
      </c>
      <c r="Q174" s="219">
        <v>0</v>
      </c>
      <c r="R174" s="219">
        <f>Q174*H174</f>
        <v>0</v>
      </c>
      <c r="S174" s="219">
        <v>0</v>
      </c>
      <c r="T174" s="220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1" t="s">
        <v>170</v>
      </c>
      <c r="AT174" s="221" t="s">
        <v>114</v>
      </c>
      <c r="AU174" s="221" t="s">
        <v>78</v>
      </c>
      <c r="AY174" s="16" t="s">
        <v>108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6" t="s">
        <v>78</v>
      </c>
      <c r="BK174" s="222">
        <f>ROUND(I174*H174,2)</f>
        <v>0</v>
      </c>
      <c r="BL174" s="16" t="s">
        <v>170</v>
      </c>
      <c r="BM174" s="221" t="s">
        <v>224</v>
      </c>
    </row>
    <row r="175" s="2" customFormat="1">
      <c r="A175" s="37"/>
      <c r="B175" s="38"/>
      <c r="C175" s="39"/>
      <c r="D175" s="223" t="s">
        <v>120</v>
      </c>
      <c r="E175" s="39"/>
      <c r="F175" s="224" t="s">
        <v>225</v>
      </c>
      <c r="G175" s="39"/>
      <c r="H175" s="39"/>
      <c r="I175" s="225"/>
      <c r="J175" s="39"/>
      <c r="K175" s="39"/>
      <c r="L175" s="43"/>
      <c r="M175" s="226"/>
      <c r="N175" s="227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120</v>
      </c>
      <c r="AU175" s="16" t="s">
        <v>78</v>
      </c>
    </row>
    <row r="176" s="2" customFormat="1">
      <c r="A176" s="37"/>
      <c r="B176" s="38"/>
      <c r="C176" s="39"/>
      <c r="D176" s="228" t="s">
        <v>180</v>
      </c>
      <c r="E176" s="39"/>
      <c r="F176" s="229" t="s">
        <v>226</v>
      </c>
      <c r="G176" s="39"/>
      <c r="H176" s="39"/>
      <c r="I176" s="225"/>
      <c r="J176" s="39"/>
      <c r="K176" s="39"/>
      <c r="L176" s="43"/>
      <c r="M176" s="226"/>
      <c r="N176" s="227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180</v>
      </c>
      <c r="AU176" s="16" t="s">
        <v>78</v>
      </c>
    </row>
    <row r="177" s="12" customFormat="1" ht="25.92" customHeight="1">
      <c r="A177" s="12"/>
      <c r="B177" s="194"/>
      <c r="C177" s="195"/>
      <c r="D177" s="196" t="s">
        <v>72</v>
      </c>
      <c r="E177" s="197" t="s">
        <v>227</v>
      </c>
      <c r="F177" s="197" t="s">
        <v>228</v>
      </c>
      <c r="G177" s="195"/>
      <c r="H177" s="195"/>
      <c r="I177" s="198"/>
      <c r="J177" s="199">
        <f>BK177</f>
        <v>0</v>
      </c>
      <c r="K177" s="195"/>
      <c r="L177" s="200"/>
      <c r="M177" s="201"/>
      <c r="N177" s="202"/>
      <c r="O177" s="202"/>
      <c r="P177" s="203">
        <f>SUM(P178:P186)</f>
        <v>0</v>
      </c>
      <c r="Q177" s="202"/>
      <c r="R177" s="203">
        <f>SUM(R178:R186)</f>
        <v>0</v>
      </c>
      <c r="S177" s="202"/>
      <c r="T177" s="204">
        <f>SUM(T178:T186)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5" t="s">
        <v>134</v>
      </c>
      <c r="AT177" s="206" t="s">
        <v>72</v>
      </c>
      <c r="AU177" s="206" t="s">
        <v>73</v>
      </c>
      <c r="AY177" s="205" t="s">
        <v>108</v>
      </c>
      <c r="BK177" s="207">
        <f>SUM(BK178:BK186)</f>
        <v>0</v>
      </c>
    </row>
    <row r="178" s="2" customFormat="1" ht="16.5" customHeight="1">
      <c r="A178" s="37"/>
      <c r="B178" s="38"/>
      <c r="C178" s="210" t="s">
        <v>229</v>
      </c>
      <c r="D178" s="210" t="s">
        <v>114</v>
      </c>
      <c r="E178" s="211" t="s">
        <v>230</v>
      </c>
      <c r="F178" s="212" t="s">
        <v>231</v>
      </c>
      <c r="G178" s="213" t="s">
        <v>131</v>
      </c>
      <c r="H178" s="214">
        <v>1</v>
      </c>
      <c r="I178" s="215"/>
      <c r="J178" s="216">
        <f>ROUND(I178*H178,2)</f>
        <v>0</v>
      </c>
      <c r="K178" s="212" t="s">
        <v>177</v>
      </c>
      <c r="L178" s="43"/>
      <c r="M178" s="217" t="s">
        <v>1</v>
      </c>
      <c r="N178" s="218" t="s">
        <v>38</v>
      </c>
      <c r="O178" s="90"/>
      <c r="P178" s="219">
        <f>O178*H178</f>
        <v>0</v>
      </c>
      <c r="Q178" s="219">
        <v>0</v>
      </c>
      <c r="R178" s="219">
        <f>Q178*H178</f>
        <v>0</v>
      </c>
      <c r="S178" s="219">
        <v>0</v>
      </c>
      <c r="T178" s="220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1" t="s">
        <v>232</v>
      </c>
      <c r="AT178" s="221" t="s">
        <v>114</v>
      </c>
      <c r="AU178" s="221" t="s">
        <v>78</v>
      </c>
      <c r="AY178" s="16" t="s">
        <v>108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6" t="s">
        <v>78</v>
      </c>
      <c r="BK178" s="222">
        <f>ROUND(I178*H178,2)</f>
        <v>0</v>
      </c>
      <c r="BL178" s="16" t="s">
        <v>232</v>
      </c>
      <c r="BM178" s="221" t="s">
        <v>233</v>
      </c>
    </row>
    <row r="179" s="2" customFormat="1">
      <c r="A179" s="37"/>
      <c r="B179" s="38"/>
      <c r="C179" s="39"/>
      <c r="D179" s="223" t="s">
        <v>120</v>
      </c>
      <c r="E179" s="39"/>
      <c r="F179" s="224" t="s">
        <v>231</v>
      </c>
      <c r="G179" s="39"/>
      <c r="H179" s="39"/>
      <c r="I179" s="225"/>
      <c r="J179" s="39"/>
      <c r="K179" s="39"/>
      <c r="L179" s="43"/>
      <c r="M179" s="226"/>
      <c r="N179" s="227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120</v>
      </c>
      <c r="AU179" s="16" t="s">
        <v>78</v>
      </c>
    </row>
    <row r="180" s="2" customFormat="1">
      <c r="A180" s="37"/>
      <c r="B180" s="38"/>
      <c r="C180" s="39"/>
      <c r="D180" s="228" t="s">
        <v>180</v>
      </c>
      <c r="E180" s="39"/>
      <c r="F180" s="229" t="s">
        <v>234</v>
      </c>
      <c r="G180" s="39"/>
      <c r="H180" s="39"/>
      <c r="I180" s="225"/>
      <c r="J180" s="39"/>
      <c r="K180" s="39"/>
      <c r="L180" s="43"/>
      <c r="M180" s="226"/>
      <c r="N180" s="227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180</v>
      </c>
      <c r="AU180" s="16" t="s">
        <v>78</v>
      </c>
    </row>
    <row r="181" s="2" customFormat="1" ht="16.5" customHeight="1">
      <c r="A181" s="37"/>
      <c r="B181" s="38"/>
      <c r="C181" s="210" t="s">
        <v>235</v>
      </c>
      <c r="D181" s="210" t="s">
        <v>114</v>
      </c>
      <c r="E181" s="211" t="s">
        <v>236</v>
      </c>
      <c r="F181" s="212" t="s">
        <v>237</v>
      </c>
      <c r="G181" s="213" t="s">
        <v>131</v>
      </c>
      <c r="H181" s="214">
        <v>1</v>
      </c>
      <c r="I181" s="215"/>
      <c r="J181" s="216">
        <f>ROUND(I181*H181,2)</f>
        <v>0</v>
      </c>
      <c r="K181" s="212" t="s">
        <v>177</v>
      </c>
      <c r="L181" s="43"/>
      <c r="M181" s="217" t="s">
        <v>1</v>
      </c>
      <c r="N181" s="218" t="s">
        <v>38</v>
      </c>
      <c r="O181" s="90"/>
      <c r="P181" s="219">
        <f>O181*H181</f>
        <v>0</v>
      </c>
      <c r="Q181" s="219">
        <v>0</v>
      </c>
      <c r="R181" s="219">
        <f>Q181*H181</f>
        <v>0</v>
      </c>
      <c r="S181" s="219">
        <v>0</v>
      </c>
      <c r="T181" s="220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1" t="s">
        <v>232</v>
      </c>
      <c r="AT181" s="221" t="s">
        <v>114</v>
      </c>
      <c r="AU181" s="221" t="s">
        <v>78</v>
      </c>
      <c r="AY181" s="16" t="s">
        <v>108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6" t="s">
        <v>78</v>
      </c>
      <c r="BK181" s="222">
        <f>ROUND(I181*H181,2)</f>
        <v>0</v>
      </c>
      <c r="BL181" s="16" t="s">
        <v>232</v>
      </c>
      <c r="BM181" s="221" t="s">
        <v>238</v>
      </c>
    </row>
    <row r="182" s="2" customFormat="1">
      <c r="A182" s="37"/>
      <c r="B182" s="38"/>
      <c r="C182" s="39"/>
      <c r="D182" s="223" t="s">
        <v>120</v>
      </c>
      <c r="E182" s="39"/>
      <c r="F182" s="224" t="s">
        <v>237</v>
      </c>
      <c r="G182" s="39"/>
      <c r="H182" s="39"/>
      <c r="I182" s="225"/>
      <c r="J182" s="39"/>
      <c r="K182" s="39"/>
      <c r="L182" s="43"/>
      <c r="M182" s="226"/>
      <c r="N182" s="227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120</v>
      </c>
      <c r="AU182" s="16" t="s">
        <v>78</v>
      </c>
    </row>
    <row r="183" s="2" customFormat="1">
      <c r="A183" s="37"/>
      <c r="B183" s="38"/>
      <c r="C183" s="39"/>
      <c r="D183" s="228" t="s">
        <v>180</v>
      </c>
      <c r="E183" s="39"/>
      <c r="F183" s="229" t="s">
        <v>239</v>
      </c>
      <c r="G183" s="39"/>
      <c r="H183" s="39"/>
      <c r="I183" s="225"/>
      <c r="J183" s="39"/>
      <c r="K183" s="39"/>
      <c r="L183" s="43"/>
      <c r="M183" s="226"/>
      <c r="N183" s="227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180</v>
      </c>
      <c r="AU183" s="16" t="s">
        <v>78</v>
      </c>
    </row>
    <row r="184" s="2" customFormat="1" ht="21.75" customHeight="1">
      <c r="A184" s="37"/>
      <c r="B184" s="38"/>
      <c r="C184" s="210" t="s">
        <v>240</v>
      </c>
      <c r="D184" s="210" t="s">
        <v>114</v>
      </c>
      <c r="E184" s="211" t="s">
        <v>241</v>
      </c>
      <c r="F184" s="212" t="s">
        <v>242</v>
      </c>
      <c r="G184" s="213" t="s">
        <v>131</v>
      </c>
      <c r="H184" s="214">
        <v>1</v>
      </c>
      <c r="I184" s="215"/>
      <c r="J184" s="216">
        <f>ROUND(I184*H184,2)</f>
        <v>0</v>
      </c>
      <c r="K184" s="212" t="s">
        <v>177</v>
      </c>
      <c r="L184" s="43"/>
      <c r="M184" s="217" t="s">
        <v>1</v>
      </c>
      <c r="N184" s="218" t="s">
        <v>38</v>
      </c>
      <c r="O184" s="90"/>
      <c r="P184" s="219">
        <f>O184*H184</f>
        <v>0</v>
      </c>
      <c r="Q184" s="219">
        <v>0</v>
      </c>
      <c r="R184" s="219">
        <f>Q184*H184</f>
        <v>0</v>
      </c>
      <c r="S184" s="219">
        <v>0</v>
      </c>
      <c r="T184" s="220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1" t="s">
        <v>232</v>
      </c>
      <c r="AT184" s="221" t="s">
        <v>114</v>
      </c>
      <c r="AU184" s="221" t="s">
        <v>78</v>
      </c>
      <c r="AY184" s="16" t="s">
        <v>108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6" t="s">
        <v>78</v>
      </c>
      <c r="BK184" s="222">
        <f>ROUND(I184*H184,2)</f>
        <v>0</v>
      </c>
      <c r="BL184" s="16" t="s">
        <v>232</v>
      </c>
      <c r="BM184" s="221" t="s">
        <v>243</v>
      </c>
    </row>
    <row r="185" s="2" customFormat="1">
      <c r="A185" s="37"/>
      <c r="B185" s="38"/>
      <c r="C185" s="39"/>
      <c r="D185" s="223" t="s">
        <v>120</v>
      </c>
      <c r="E185" s="39"/>
      <c r="F185" s="224" t="s">
        <v>242</v>
      </c>
      <c r="G185" s="39"/>
      <c r="H185" s="39"/>
      <c r="I185" s="225"/>
      <c r="J185" s="39"/>
      <c r="K185" s="39"/>
      <c r="L185" s="43"/>
      <c r="M185" s="226"/>
      <c r="N185" s="227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120</v>
      </c>
      <c r="AU185" s="16" t="s">
        <v>78</v>
      </c>
    </row>
    <row r="186" s="2" customFormat="1">
      <c r="A186" s="37"/>
      <c r="B186" s="38"/>
      <c r="C186" s="39"/>
      <c r="D186" s="228" t="s">
        <v>180</v>
      </c>
      <c r="E186" s="39"/>
      <c r="F186" s="229" t="s">
        <v>244</v>
      </c>
      <c r="G186" s="39"/>
      <c r="H186" s="39"/>
      <c r="I186" s="225"/>
      <c r="J186" s="39"/>
      <c r="K186" s="39"/>
      <c r="L186" s="43"/>
      <c r="M186" s="251"/>
      <c r="N186" s="252"/>
      <c r="O186" s="253"/>
      <c r="P186" s="253"/>
      <c r="Q186" s="253"/>
      <c r="R186" s="253"/>
      <c r="S186" s="253"/>
      <c r="T186" s="25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180</v>
      </c>
      <c r="AU186" s="16" t="s">
        <v>78</v>
      </c>
    </row>
    <row r="187" s="2" customFormat="1" ht="6.96" customHeight="1">
      <c r="A187" s="37"/>
      <c r="B187" s="65"/>
      <c r="C187" s="66"/>
      <c r="D187" s="66"/>
      <c r="E187" s="66"/>
      <c r="F187" s="66"/>
      <c r="G187" s="66"/>
      <c r="H187" s="66"/>
      <c r="I187" s="66"/>
      <c r="J187" s="66"/>
      <c r="K187" s="66"/>
      <c r="L187" s="43"/>
      <c r="M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</row>
  </sheetData>
  <sheetProtection sheet="1" autoFilter="0" formatColumns="0" formatRows="0" objects="1" scenarios="1" spinCount="100000" saltValue="D2HN2ljQefAjXvhGDB+qaU+SOW/RlcI1z5IMjJmNzy9WBP7ZdXbhgh5IYBJk9oJQuAE5TWSw05h3d6SLUuNqWg==" hashValue="FUsPeOttg4MtcL8Xd13PUgKoDj/bQ3BcIiBt8kgARK5jg1CNluA9lxzwm/7A5+jkE5qEgFZ2YphKtKSzbY+p9A==" algorithmName="SHA-512" password="CC35"/>
  <autoFilter ref="C118:K186"/>
  <mergeCells count="6">
    <mergeCell ref="E7:H7"/>
    <mergeCell ref="E16:H16"/>
    <mergeCell ref="E25:H25"/>
    <mergeCell ref="E85:H85"/>
    <mergeCell ref="E111:H111"/>
    <mergeCell ref="L2:V2"/>
  </mergeCells>
  <hyperlinks>
    <hyperlink ref="F152" r:id="rId1" display="https://podminky.urs.cz/item/CS_URS_2025_02/985112132"/>
    <hyperlink ref="F157" r:id="rId2" display="https://podminky.urs.cz/item/CS_URS_2025_02/985131311"/>
    <hyperlink ref="F160" r:id="rId3" display="https://podminky.urs.cz/item/CS_URS_2025_02/985323111"/>
    <hyperlink ref="F163" r:id="rId4" display="https://podminky.urs.cz/item/CS_URS_2025_02/985311112"/>
    <hyperlink ref="F166" r:id="rId5" display="https://podminky.urs.cz/item/CS_URS_2025_02/997013151"/>
    <hyperlink ref="F169" r:id="rId6" display="https://podminky.urs.cz/item/CS_URS_2025_02/997013501"/>
    <hyperlink ref="F172" r:id="rId7" display="https://podminky.urs.cz/item/CS_URS_2025_02/997013509"/>
    <hyperlink ref="F176" r:id="rId8" display="https://podminky.urs.cz/item/CS_URS_2025_02/997013601"/>
    <hyperlink ref="F180" r:id="rId9" display="https://podminky.urs.cz/item/CS_URS_2025_02/013254000"/>
    <hyperlink ref="F183" r:id="rId10" display="https://podminky.urs.cz/item/CS_URS_2025_02/032002000"/>
    <hyperlink ref="F186" r:id="rId11" display="https://podminky.urs.cz/item/CS_URS_2025_02/06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Filip Augusta</dc:creator>
  <cp:lastModifiedBy>Filip Augusta</cp:lastModifiedBy>
  <dcterms:created xsi:type="dcterms:W3CDTF">2025-09-17T09:45:55Z</dcterms:created>
  <dcterms:modified xsi:type="dcterms:W3CDTF">2025-09-17T09:45:57Z</dcterms:modified>
</cp:coreProperties>
</file>